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22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25.xml"/>
  <Override ContentType="application/vnd.openxmlformats-officedocument.drawing+xml" PartName="/xl/drawings/worksheetdrawing21.xml"/>
  <Override ContentType="application/vnd.openxmlformats-officedocument.drawing+xml" PartName="/xl/drawings/worksheetdrawing16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20.xml"/>
  <Override ContentType="application/vnd.openxmlformats-officedocument.drawing+xml" PartName="/xl/drawings/worksheetdrawing5.xml"/>
  <Override ContentType="application/vnd.openxmlformats-officedocument.drawing+xml" PartName="/xl/drawings/worksheetdrawing24.xml"/>
  <Override ContentType="application/vnd.openxmlformats-officedocument.drawing+xml" PartName="/xl/drawings/worksheetdrawing2.xml"/>
  <Override ContentType="application/vnd.openxmlformats-officedocument.drawing+xml" PartName="/xl/drawings/worksheetdrawing23.xml"/>
  <Override ContentType="application/vnd.openxmlformats-officedocument.drawing+xml" PartName="/xl/drawings/worksheetdrawing10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ril" sheetId="1" r:id="rId3"/>
    <sheet state="visible" name="May" sheetId="2" r:id="rId4"/>
    <sheet state="visible" name="June" sheetId="3" r:id="rId5"/>
    <sheet state="visible" name="July" sheetId="4" r:id="rId6"/>
    <sheet state="visible" name="August" sheetId="5" r:id="rId7"/>
    <sheet state="visible" name=" September" sheetId="6" r:id="rId8"/>
    <sheet state="visible" name="oktober" sheetId="7" r:id="rId9"/>
    <sheet state="visible" name="November" sheetId="8" r:id="rId10"/>
    <sheet state="visible" name="December" sheetId="9" r:id="rId11"/>
    <sheet state="visible" name="January" sheetId="10" r:id="rId12"/>
    <sheet state="visible" name="februari" sheetId="11" r:id="rId13"/>
    <sheet state="visible" name="march" sheetId="12" r:id="rId14"/>
    <sheet state="visible" name="April2015" sheetId="13" r:id="rId15"/>
    <sheet state="visible" name="May2015" sheetId="14" r:id="rId16"/>
    <sheet state="visible" name="June2015" sheetId="15" r:id="rId17"/>
    <sheet state="visible" name="july2015" sheetId="16" r:id="rId18"/>
    <sheet state="visible" name="August2015" sheetId="17" r:id="rId19"/>
    <sheet state="visible" name="September2015" sheetId="18" r:id="rId20"/>
    <sheet state="visible" name="October2015" sheetId="19" r:id="rId21"/>
    <sheet state="visible" name="November2015" sheetId="20" r:id="rId22"/>
    <sheet state="visible" name="December2015" sheetId="21" r:id="rId23"/>
    <sheet state="visible" name="January2016" sheetId="22" r:id="rId24"/>
    <sheet state="visible" name="February2016" sheetId="23" r:id="rId25"/>
    <sheet state="visible" name="March2016" sheetId="24" r:id="rId26"/>
    <sheet state="visible" name="Sheet3" sheetId="25" r:id="rId27"/>
  </sheets>
  <definedNames/>
  <calcPr/>
</workbook>
</file>

<file path=xl/sharedStrings.xml><?xml version="1.0" encoding="utf-8"?>
<sst xmlns="http://schemas.openxmlformats.org/spreadsheetml/2006/main" count="464" uniqueCount="172">
  <si>
    <t>Date</t>
  </si>
  <si>
    <t>Description</t>
  </si>
  <si>
    <t>Quantity</t>
  </si>
  <si>
    <t>+</t>
  </si>
  <si>
    <t>-</t>
  </si>
  <si>
    <t>Paypal Withdraw (Actual Fund in Rupiah)</t>
  </si>
  <si>
    <t xml:space="preserve">Payment Video illustration </t>
  </si>
  <si>
    <t>Amount</t>
  </si>
  <si>
    <t>Payment Video Illustration</t>
  </si>
  <si>
    <t>Surah an-nas</t>
  </si>
  <si>
    <t>Surah Al-falaq</t>
  </si>
  <si>
    <t>1 unit Computer</t>
  </si>
  <si>
    <t>surah Al-Ikhlas</t>
  </si>
  <si>
    <t>Boltz wifi Modem internet</t>
  </si>
  <si>
    <t>surah AL-Lahab</t>
  </si>
  <si>
    <t>Office Chair</t>
  </si>
  <si>
    <t>surah an-nasr</t>
  </si>
  <si>
    <t>Office Desk</t>
  </si>
  <si>
    <t>surah al-kafiroon</t>
  </si>
  <si>
    <t>Studio Rent</t>
  </si>
  <si>
    <t>surah Al-kautsar</t>
  </si>
  <si>
    <t>salary</t>
  </si>
  <si>
    <t>surah Al-maun</t>
  </si>
  <si>
    <t>surah Al-Quraisy</t>
  </si>
  <si>
    <t xml:space="preserve">surah Al-Feel </t>
  </si>
  <si>
    <t xml:space="preserve">Surah Al-adiyah </t>
  </si>
  <si>
    <t>Total</t>
  </si>
  <si>
    <t>1$ =Rp11363.64</t>
  </si>
  <si>
    <t>Fund from March (Actual Fund in Rupiah)</t>
  </si>
  <si>
    <t>subcribing Adobe after Effect CC monthly</t>
  </si>
  <si>
    <t>Salary Payment</t>
  </si>
  <si>
    <t>1$ =Rp11577</t>
  </si>
  <si>
    <t xml:space="preserve"> in Rupiah</t>
  </si>
  <si>
    <t>Fund from May  (Actual Fund in Rupiah)</t>
  </si>
  <si>
    <t>Internet Payment</t>
  </si>
  <si>
    <t>Electricity</t>
  </si>
  <si>
    <t>Salary</t>
  </si>
  <si>
    <t>Fund from June (Actual Fund in Rupiah-&gt;US Dolar)</t>
  </si>
  <si>
    <t>subcribing Adobe  CC monthly</t>
  </si>
  <si>
    <t xml:space="preserve">Fund - Studio Expenses =  </t>
  </si>
  <si>
    <t>PaypalBalance From Gofundme(in US Dolar)</t>
  </si>
  <si>
    <t>in Us Dolar</t>
  </si>
  <si>
    <t>Fund from June (Actual Fund in IDR)</t>
  </si>
  <si>
    <t>Pc Specification</t>
  </si>
  <si>
    <t>PC Amd Am3, Ddr 3 8gg</t>
  </si>
  <si>
    <t>subcribing Adobe  CC monthly (purchase in IDR)</t>
  </si>
  <si>
    <t>MB Asus M5A78L-M</t>
  </si>
  <si>
    <t>PC,Monitor,Keyboard,Mouse,UPS, Windows(purchase in IDR)</t>
  </si>
  <si>
    <t>HD 1 tB,</t>
  </si>
  <si>
    <t>Creative Pen tablet Intuos, small (purchase in IDR)</t>
  </si>
  <si>
    <t>Led LG 20"</t>
  </si>
  <si>
    <t>Creative Pen tablet Intuos, medium (purchase in IDR)</t>
  </si>
  <si>
    <t>casing ATX</t>
  </si>
  <si>
    <t>Air conditioner (purchase in IDR)</t>
  </si>
  <si>
    <t>psu FSP 650 W</t>
  </si>
  <si>
    <t>kapersky (purchase in IDR)</t>
  </si>
  <si>
    <t>Windows</t>
  </si>
  <si>
    <t>internet (purchase in IDR)</t>
  </si>
  <si>
    <t>DVDRW</t>
  </si>
  <si>
    <t>electricity (purchase in IDR)</t>
  </si>
  <si>
    <t>UPS Ica 700va</t>
  </si>
  <si>
    <t>Fund-Studio Expenses =  (actual Fund in IDR)</t>
  </si>
  <si>
    <t>vimeo Upgrade</t>
  </si>
  <si>
    <t>internet(purchase in IDR)</t>
  </si>
  <si>
    <t>Fund From Western Union</t>
  </si>
  <si>
    <t>salary(in IDR)</t>
  </si>
  <si>
    <t>Fund from september (Actual Fund in IDR)</t>
  </si>
  <si>
    <t>increase elecrical power to 2200  (Purchase in IDR)</t>
  </si>
  <si>
    <t>salary(purchase in IDR)</t>
  </si>
  <si>
    <t>SoundCloud Subscribtion for NAK audio(purchase in Dollar)</t>
  </si>
  <si>
    <t>Poster Design</t>
  </si>
  <si>
    <t>1 Dolar Equal =</t>
  </si>
  <si>
    <t>Fund from october (Actual Fund in IDR)</t>
  </si>
  <si>
    <t>telephone+unlimited internet</t>
  </si>
  <si>
    <t>donasi</t>
  </si>
  <si>
    <t>internet bolt(purchase in IDR)</t>
  </si>
  <si>
    <t>22.136,89</t>
  </si>
  <si>
    <t>poster design</t>
  </si>
  <si>
    <t>Fund from december(Actual Fund in IDR)</t>
  </si>
  <si>
    <t>donation</t>
  </si>
  <si>
    <t>(Fund-studio expense)</t>
  </si>
  <si>
    <t>Paypal Balance fro Gofundme</t>
  </si>
  <si>
    <t>Audio-Studio equipment (understanding Quran Project)</t>
  </si>
  <si>
    <t>mic&amp; speaker</t>
  </si>
  <si>
    <t>other expense</t>
  </si>
  <si>
    <t>intuos pen touch medium</t>
  </si>
  <si>
    <t>Computer Amd Fx 8350, VGA DAR7240 2GB, HD 1TB seagate</t>
  </si>
  <si>
    <t>MotherBoard Asus MSA78LM, Memory 8GB Vgen 12800</t>
  </si>
  <si>
    <t>monitor LG 20' m203, chasung dazumba 808, psv psp 600 watt</t>
  </si>
  <si>
    <t>keybard logitech, dvd room, windows 8</t>
  </si>
  <si>
    <t>UPS ICA cp 700</t>
  </si>
  <si>
    <t xml:space="preserve">withdraw from Paypal </t>
  </si>
  <si>
    <t>subcribing Adobe CC monthly (purchase in IDR)</t>
  </si>
  <si>
    <t>electricity</t>
  </si>
  <si>
    <t>Bolt internet</t>
  </si>
  <si>
    <t>Donation</t>
  </si>
  <si>
    <t>speaker</t>
  </si>
  <si>
    <t>cable roll</t>
  </si>
  <si>
    <t>total</t>
  </si>
  <si>
    <t>paypal balance from Gofundme</t>
  </si>
  <si>
    <t>fund from march</t>
  </si>
  <si>
    <t>bolt internet</t>
  </si>
  <si>
    <t>paypal balance from Gofund me</t>
  </si>
  <si>
    <t>Poster</t>
  </si>
  <si>
    <t>Fund from Patreon</t>
  </si>
  <si>
    <t>fund from April</t>
  </si>
  <si>
    <t>fund from May</t>
  </si>
  <si>
    <t>internet-telkom indihome</t>
  </si>
  <si>
    <t>End of One Year employment holiday bonus</t>
  </si>
  <si>
    <t>fund from June</t>
  </si>
  <si>
    <t>visionaire license</t>
  </si>
  <si>
    <t>fund from July</t>
  </si>
  <si>
    <t>memory DDR3 ram 8 GB</t>
  </si>
  <si>
    <t>MouseLogitech</t>
  </si>
  <si>
    <t>adobe subscribe</t>
  </si>
  <si>
    <t>increase elecrical power to 3500  (Purchase in IDR)</t>
  </si>
  <si>
    <t>Comp Amd FX 8350</t>
  </si>
  <si>
    <t>Motherboard Asus, 16GB .harddisk 1TB</t>
  </si>
  <si>
    <t>Monitor LG 20 inch</t>
  </si>
  <si>
    <t>Ups, windows 81</t>
  </si>
  <si>
    <t>keyboard mouse</t>
  </si>
  <si>
    <t>Desk and Chair</t>
  </si>
  <si>
    <t>Wifi router tplink</t>
  </si>
  <si>
    <t xml:space="preserve">wacom intuos </t>
  </si>
  <si>
    <t>illustrator freelance</t>
  </si>
  <si>
    <t>fund from august</t>
  </si>
  <si>
    <t>internet and telephone</t>
  </si>
  <si>
    <t>subcribe adobe cc full plan (promo)</t>
  </si>
  <si>
    <t>subscribe photoshop/ photography plan</t>
  </si>
  <si>
    <t>subscribe after effect single plan</t>
  </si>
  <si>
    <t>freelance illustration</t>
  </si>
  <si>
    <t>Total Expenses for September</t>
  </si>
  <si>
    <t>Duik animation plug in</t>
  </si>
  <si>
    <t>fund from september</t>
  </si>
  <si>
    <t>Freelance Animator</t>
  </si>
  <si>
    <t>Internet And Telephone</t>
  </si>
  <si>
    <t>Subscribe Adobe Photoshop CC</t>
  </si>
  <si>
    <t>Subscribe Adobe After Effect CC</t>
  </si>
  <si>
    <t>Subscribe Adobe Illustrator CC</t>
  </si>
  <si>
    <t>Subscribe Creative Complete Plan CC(promo)</t>
  </si>
  <si>
    <t>Subscribe Creative Complete Plan CC</t>
  </si>
  <si>
    <t>Total Expenses for october</t>
  </si>
  <si>
    <t xml:space="preserve">paypal balance </t>
  </si>
  <si>
    <t>patreon</t>
  </si>
  <si>
    <t>soundCloud Pro Subscription</t>
  </si>
  <si>
    <t>poster Design</t>
  </si>
  <si>
    <t>soundCloud Pro Subscription 2017</t>
  </si>
  <si>
    <t>fund from october</t>
  </si>
  <si>
    <t>freelance illustrator</t>
  </si>
  <si>
    <t>freelanceIllustrator</t>
  </si>
  <si>
    <t>patreon fund</t>
  </si>
  <si>
    <t>After effect CC subscription</t>
  </si>
  <si>
    <t>Illustrator CC subscription</t>
  </si>
  <si>
    <t>Photoshop CC Subscription</t>
  </si>
  <si>
    <t>After effect CC Subscription</t>
  </si>
  <si>
    <t>adobe CC Complete Subscription(promo)</t>
  </si>
  <si>
    <t>Adobe CC Complete Subscription</t>
  </si>
  <si>
    <t>Total Expenses for december</t>
  </si>
  <si>
    <t>freelance Illustrator</t>
  </si>
  <si>
    <t>materai</t>
  </si>
  <si>
    <t>internet and phone</t>
  </si>
  <si>
    <t>Total Expenses for january</t>
  </si>
  <si>
    <t>design poster</t>
  </si>
  <si>
    <t>Electric cable</t>
  </si>
  <si>
    <t>After Effect single Plan</t>
  </si>
  <si>
    <t>CreativeCloudComplete</t>
  </si>
  <si>
    <t>CreativeCloudComplete(promo)</t>
  </si>
  <si>
    <t>Fotography plan+Photoshop</t>
  </si>
  <si>
    <t>telephone and internet</t>
  </si>
  <si>
    <t>Total Expenses for february</t>
  </si>
  <si>
    <t>freelance Illustration</t>
  </si>
  <si>
    <t>Retrieving data. Wait a few seconds and try to cut or copy again.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</si>
</sst>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Rp&quot;#,##0.00;[RED](&quot;Rp&quot;#,##0.00)"/>
    <numFmt numFmtId="166" formatCode="[$Rp]#,##0"/>
    <numFmt numFmtId="167" formatCode="&quot;Rp&quot;#,##0;[RED](&quot;Rp&quot;#,##0)"/>
  </numFmts>
  <fonts count="22">
    <font>
      <sz val="10.0"/>
      <color rgb="FF000000"/>
      <name val="Arial"/>
    </font>
    <font>
      <sz val="10.0"/>
      <name val="Arial"/>
    </font>
    <font>
      <sz val="10.0"/>
    </font>
    <font>
      <sz val="10.0"/>
      <color rgb="FFFF0000"/>
      <name val="Arial"/>
    </font>
    <font>
      <sz val="10.0"/>
      <color rgb="FFFF0000"/>
    </font>
    <font/>
    <font>
      <color rgb="FFFF0000"/>
    </font>
    <font>
      <b/>
      <color rgb="FF333333"/>
    </font>
    <font>
      <sz val="10.0"/>
      <color rgb="FF0000FF"/>
    </font>
    <font>
      <b/>
      <sz val="10.0"/>
    </font>
    <font>
      <sz val="10.0"/>
      <color rgb="FF000000"/>
    </font>
    <font>
      <color rgb="FF000000"/>
    </font>
    <font>
      <b/>
      <color rgb="FFFF0000"/>
    </font>
    <font>
      <b/>
      <color rgb="FF000000"/>
    </font>
    <font>
      <sz val="9.0"/>
      <color rgb="FFFF0000"/>
    </font>
    <font>
      <b/>
      <sz val="10.0"/>
      <color rgb="FF000000"/>
    </font>
    <font>
      <sz val="11.0"/>
      <color rgb="FFFF0000"/>
    </font>
    <font>
      <sz val="9.0"/>
      <color rgb="FF000000"/>
    </font>
    <font>
      <sz val="10.0"/>
      <color rgb="FFF4CCCC"/>
      <name val="Arial"/>
    </font>
    <font>
      <color rgb="FFFF0000"/>
      <name val="Arial"/>
    </font>
    <font>
      <color rgb="FF000000"/>
      <name val="Arial"/>
    </font>
    <font>
      <name val="Arial"/>
    </font>
  </fonts>
  <fills count="12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5E5E5"/>
        <bgColor rgb="FFE5E5E5"/>
      </patternFill>
    </fill>
    <fill>
      <patternFill patternType="solid">
        <fgColor rgb="FFF7F7F7"/>
        <bgColor rgb="FFF7F7F7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</fills>
  <borders count="27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5">
    <xf borderId="0" fillId="0" fontId="0" numFmtId="0" xfId="0" applyAlignment="1" applyFont="1">
      <alignment wrapText="1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2" fontId="1" numFmtId="0" xfId="0" applyBorder="1" applyFont="1"/>
    <xf borderId="0" fillId="0" fontId="1" numFmtId="0" xfId="0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6" fillId="0" fontId="1" numFmtId="0" xfId="0" applyAlignment="1" applyBorder="1" applyFont="1">
      <alignment/>
    </xf>
    <xf borderId="8" fillId="0" fontId="1" numFmtId="164" xfId="0" applyAlignment="1" applyBorder="1" applyFont="1" applyNumberFormat="1">
      <alignment/>
    </xf>
    <xf borderId="0" fillId="0" fontId="2" numFmtId="165" xfId="0" applyAlignment="1" applyFont="1" applyNumberFormat="1">
      <alignment horizontal="right"/>
    </xf>
    <xf borderId="0" fillId="0" fontId="2" numFmtId="165" xfId="0" applyAlignment="1" applyFont="1" applyNumberFormat="1">
      <alignment wrapText="1"/>
    </xf>
    <xf borderId="9" fillId="0" fontId="1" numFmtId="0" xfId="0" applyBorder="1" applyFont="1"/>
    <xf borderId="10" fillId="0" fontId="1" numFmtId="0" xfId="0" applyBorder="1" applyFont="1"/>
    <xf borderId="11" fillId="0" fontId="1" numFmtId="0" xfId="0" applyAlignment="1" applyBorder="1" applyFont="1">
      <alignment horizontal="center"/>
    </xf>
    <xf borderId="8" fillId="0" fontId="1" numFmtId="165" xfId="0" applyBorder="1" applyFont="1" applyNumberFormat="1"/>
    <xf borderId="7" fillId="0" fontId="1" numFmtId="0" xfId="0" applyAlignment="1" applyBorder="1" applyFont="1">
      <alignment/>
    </xf>
    <xf borderId="8" fillId="0" fontId="3" numFmtId="164" xfId="0" applyAlignment="1" applyBorder="1" applyFont="1" applyNumberFormat="1">
      <alignment/>
    </xf>
    <xf borderId="0" fillId="0" fontId="4" numFmtId="166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2" numFmtId="166" xfId="0" applyAlignment="1" applyFont="1" applyNumberFormat="1">
      <alignment wrapText="1"/>
    </xf>
    <xf borderId="7" fillId="0" fontId="1" numFmtId="0" xfId="0" applyAlignment="1" applyBorder="1" applyFont="1">
      <alignment horizontal="right"/>
    </xf>
    <xf borderId="0" fillId="0" fontId="4" numFmtId="166" xfId="0" applyAlignment="1" applyFont="1" applyNumberFormat="1">
      <alignment wrapText="1"/>
    </xf>
    <xf borderId="8" fillId="0" fontId="3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3" fontId="1" numFmtId="164" xfId="0" applyBorder="1" applyFill="1" applyFont="1" applyNumberFormat="1"/>
    <xf borderId="16" fillId="0" fontId="1" numFmtId="0" xfId="0" applyBorder="1" applyFont="1"/>
    <xf borderId="15" fillId="0" fontId="3" numFmtId="164" xfId="0" applyBorder="1" applyFont="1" applyNumberFormat="1"/>
    <xf borderId="0" fillId="0" fontId="1" numFmtId="165" xfId="0" applyFont="1" applyNumberFormat="1"/>
    <xf borderId="0" fillId="0" fontId="1" numFmtId="0" xfId="0" applyAlignment="1" applyFont="1">
      <alignment horizontal="left"/>
    </xf>
    <xf borderId="5" fillId="0" fontId="1" numFmtId="14" xfId="0" applyAlignment="1" applyBorder="1" applyFont="1" applyNumberFormat="1">
      <alignment/>
    </xf>
    <xf borderId="0" fillId="0" fontId="4" numFmtId="165" xfId="0" applyAlignment="1" applyFont="1" applyNumberFormat="1">
      <alignment horizontal="right"/>
    </xf>
    <xf borderId="0" fillId="0" fontId="2" numFmtId="166" xfId="0" applyAlignment="1" applyFont="1" applyNumberFormat="1">
      <alignment horizontal="right"/>
    </xf>
    <xf borderId="8" fillId="0" fontId="1" numFmtId="165" xfId="0" applyAlignment="1" applyBorder="1" applyFont="1" applyNumberFormat="1">
      <alignment/>
    </xf>
    <xf borderId="7" fillId="0" fontId="5" numFmtId="0" xfId="0" applyAlignment="1" applyBorder="1" applyFont="1">
      <alignment wrapText="1"/>
    </xf>
    <xf borderId="0" fillId="0" fontId="2" numFmtId="164" xfId="0" applyAlignment="1" applyFont="1" applyNumberFormat="1">
      <alignment wrapText="1"/>
    </xf>
    <xf borderId="0" fillId="0" fontId="2" numFmtId="0" xfId="0" applyAlignment="1" applyFont="1">
      <alignment wrapText="1"/>
    </xf>
    <xf borderId="15" fillId="3" fontId="0" numFmtId="164" xfId="0" applyBorder="1" applyFont="1" applyNumberFormat="1"/>
    <xf borderId="16" fillId="0" fontId="1" numFmtId="0" xfId="0" applyBorder="1" applyFont="1"/>
    <xf borderId="15" fillId="0" fontId="1" numFmtId="0" xfId="0" applyBorder="1" applyFont="1"/>
    <xf borderId="0" fillId="0" fontId="1" numFmtId="0" xfId="0" applyAlignment="1" applyFont="1">
      <alignment horizontal="left"/>
    </xf>
    <xf borderId="0" fillId="2" fontId="1" numFmtId="0" xfId="0" applyAlignment="1" applyBorder="1" applyFont="1">
      <alignment horizontal="center"/>
    </xf>
    <xf borderId="0" fillId="0" fontId="1" numFmtId="164" xfId="0" applyFont="1" applyNumberFormat="1"/>
    <xf borderId="0" fillId="0" fontId="5" numFmtId="14" xfId="0" applyAlignment="1" applyFont="1" applyNumberFormat="1">
      <alignment wrapText="1"/>
    </xf>
    <xf borderId="7" fillId="0" fontId="5" numFmtId="0" xfId="0" applyAlignment="1" applyBorder="1" applyFont="1">
      <alignment wrapText="1"/>
    </xf>
    <xf borderId="0" fillId="0" fontId="5" numFmtId="0" xfId="0" applyAlignment="1" applyFont="1">
      <alignment wrapText="1"/>
    </xf>
    <xf borderId="7" fillId="0" fontId="6" numFmtId="164" xfId="0" applyAlignment="1" applyBorder="1" applyFont="1" applyNumberFormat="1">
      <alignment wrapText="1"/>
    </xf>
    <xf borderId="17" fillId="2" fontId="1" numFmtId="0" xfId="0" applyBorder="1" applyFont="1"/>
    <xf borderId="17" fillId="2" fontId="1" numFmtId="0" xfId="0" applyAlignment="1" applyBorder="1" applyFont="1">
      <alignment horizontal="center"/>
    </xf>
    <xf borderId="17" fillId="2" fontId="1" numFmtId="0" xfId="0" applyAlignment="1" applyBorder="1" applyFont="1">
      <alignment horizontal="center"/>
    </xf>
    <xf borderId="0" fillId="2" fontId="1" numFmtId="0" xfId="0" applyBorder="1" applyFont="1"/>
    <xf borderId="5" fillId="0" fontId="1" numFmtId="0" xfId="0" applyAlignment="1" applyBorder="1" applyFont="1">
      <alignment/>
    </xf>
    <xf borderId="18" fillId="4" fontId="7" numFmtId="164" xfId="0" applyAlignment="1" applyBorder="1" applyFill="1" applyFont="1" applyNumberFormat="1">
      <alignment horizontal="right" wrapText="1"/>
    </xf>
    <xf borderId="18" fillId="0" fontId="1" numFmtId="0" xfId="0" applyBorder="1" applyFont="1"/>
    <xf borderId="5" fillId="4" fontId="2" numFmtId="14" xfId="0" applyAlignment="1" applyBorder="1" applyFont="1" applyNumberFormat="1">
      <alignment wrapText="1"/>
    </xf>
    <xf borderId="18" fillId="0" fontId="1" numFmtId="164" xfId="0" applyAlignment="1" applyBorder="1" applyFont="1" applyNumberFormat="1">
      <alignment/>
    </xf>
    <xf borderId="18" fillId="0" fontId="1" numFmtId="167" xfId="0" applyAlignment="1" applyBorder="1" applyFont="1" applyNumberFormat="1">
      <alignment horizontal="right"/>
    </xf>
    <xf borderId="18" fillId="0" fontId="1" numFmtId="166" xfId="0" applyBorder="1" applyFont="1" applyNumberFormat="1"/>
    <xf borderId="5" fillId="0" fontId="3" numFmtId="0" xfId="0" applyAlignment="1" applyBorder="1" applyFont="1">
      <alignment/>
    </xf>
    <xf borderId="18" fillId="0" fontId="3" numFmtId="164" xfId="0" applyAlignment="1" applyBorder="1" applyFont="1" applyNumberFormat="1">
      <alignment/>
    </xf>
    <xf borderId="18" fillId="0" fontId="3" numFmtId="166" xfId="0" applyAlignment="1" applyBorder="1" applyFont="1" applyNumberFormat="1">
      <alignment horizontal="right"/>
    </xf>
    <xf borderId="5" fillId="0" fontId="5" numFmtId="14" xfId="0" applyAlignment="1" applyBorder="1" applyFont="1" applyNumberFormat="1">
      <alignment wrapText="1"/>
    </xf>
    <xf borderId="7" fillId="0" fontId="6" numFmtId="0" xfId="0" applyAlignment="1" applyBorder="1" applyFont="1">
      <alignment wrapText="1"/>
    </xf>
    <xf borderId="18" fillId="0" fontId="1" numFmtId="165" xfId="0" applyAlignment="1" applyBorder="1" applyFont="1" applyNumberFormat="1">
      <alignment/>
    </xf>
    <xf borderId="18" fillId="0" fontId="1" numFmtId="165" xfId="0" applyBorder="1" applyFont="1" applyNumberFormat="1"/>
    <xf borderId="1" fillId="0" fontId="1" numFmtId="0" xfId="0" applyBorder="1" applyFont="1"/>
    <xf borderId="1" fillId="0" fontId="0" numFmtId="0" xfId="0" applyAlignment="1" applyBorder="1" applyFont="1">
      <alignment/>
    </xf>
    <xf borderId="19" fillId="0" fontId="1" numFmtId="0" xfId="0" applyBorder="1" applyFont="1"/>
    <xf borderId="20" fillId="0" fontId="0" numFmtId="164" xfId="0" applyBorder="1" applyFont="1" applyNumberFormat="1"/>
    <xf borderId="19" fillId="4" fontId="8" numFmtId="166" xfId="0" applyAlignment="1" applyBorder="1" applyFont="1" applyNumberFormat="1">
      <alignment horizontal="right" wrapText="1"/>
    </xf>
    <xf borderId="12" fillId="0" fontId="1" numFmtId="14" xfId="0" applyAlignment="1" applyBorder="1" applyFont="1" applyNumberFormat="1">
      <alignment/>
    </xf>
    <xf borderId="12" fillId="0" fontId="1" numFmtId="0" xfId="0" applyAlignment="1" applyBorder="1" applyFont="1">
      <alignment/>
    </xf>
    <xf borderId="21" fillId="0" fontId="1" numFmtId="0" xfId="0" applyBorder="1" applyFont="1"/>
    <xf borderId="22" fillId="4" fontId="7" numFmtId="164" xfId="0" applyAlignment="1" applyBorder="1" applyFont="1" applyNumberFormat="1">
      <alignment horizontal="right" wrapText="1"/>
    </xf>
    <xf borderId="21" fillId="0" fontId="1" numFmtId="165" xfId="0" applyBorder="1" applyFont="1" applyNumberFormat="1"/>
    <xf borderId="22" fillId="3" fontId="0" numFmtId="164" xfId="0" applyBorder="1" applyFont="1" applyNumberFormat="1"/>
    <xf borderId="22" fillId="0" fontId="1" numFmtId="165" xfId="0" applyBorder="1" applyFont="1" applyNumberFormat="1"/>
    <xf borderId="18" fillId="0" fontId="0" numFmtId="167" xfId="0" applyAlignment="1" applyBorder="1" applyFont="1" applyNumberFormat="1">
      <alignment horizontal="right"/>
    </xf>
    <xf borderId="18" fillId="0" fontId="1" numFmtId="0" xfId="0" applyAlignment="1" applyBorder="1" applyFont="1">
      <alignment/>
    </xf>
    <xf borderId="17" fillId="5" fontId="1" numFmtId="0" xfId="0" applyAlignment="1" applyBorder="1" applyFill="1" applyFont="1">
      <alignment/>
    </xf>
    <xf borderId="0" fillId="0" fontId="1" numFmtId="0" xfId="0" applyAlignment="1" applyFont="1">
      <alignment horizontal="center"/>
    </xf>
    <xf borderId="17" fillId="0" fontId="1" numFmtId="0" xfId="0" applyAlignment="1" applyBorder="1" applyFont="1">
      <alignment/>
    </xf>
    <xf borderId="7" fillId="0" fontId="3" numFmtId="0" xfId="0" applyAlignment="1" applyBorder="1" applyFont="1">
      <alignment/>
    </xf>
    <xf borderId="0" fillId="0" fontId="1" numFmtId="165" xfId="0" applyAlignment="1" applyFont="1" applyNumberFormat="1">
      <alignment/>
    </xf>
    <xf borderId="0" fillId="0" fontId="6" numFmtId="0" xfId="0" applyAlignment="1" applyFont="1">
      <alignment wrapText="1"/>
    </xf>
    <xf borderId="18" fillId="0" fontId="3" numFmtId="166" xfId="0" applyAlignment="1" applyBorder="1" applyFont="1" applyNumberFormat="1">
      <alignment/>
    </xf>
    <xf borderId="0" fillId="4" fontId="2" numFmtId="14" xfId="0" applyAlignment="1" applyFont="1" applyNumberFormat="1">
      <alignment wrapText="1"/>
    </xf>
    <xf borderId="7" fillId="0" fontId="3" numFmtId="0" xfId="0" applyAlignment="1" applyBorder="1" applyFont="1">
      <alignment horizontal="right"/>
    </xf>
    <xf borderId="17" fillId="0" fontId="1" numFmtId="0" xfId="0" applyBorder="1" applyFont="1"/>
    <xf borderId="19" fillId="0" fontId="0" numFmtId="0" xfId="0" applyAlignment="1" applyBorder="1" applyFont="1">
      <alignment/>
    </xf>
    <xf borderId="19" fillId="0" fontId="0" numFmtId="164" xfId="0" applyBorder="1" applyFont="1" applyNumberFormat="1"/>
    <xf borderId="17" fillId="4" fontId="8" numFmtId="166" xfId="0" applyAlignment="1" applyBorder="1" applyFont="1" applyNumberFormat="1">
      <alignment horizontal="right" wrapText="1"/>
    </xf>
    <xf borderId="1" fillId="0" fontId="1" numFmtId="14" xfId="0" applyAlignment="1" applyBorder="1" applyFont="1" applyNumberFormat="1">
      <alignment/>
    </xf>
    <xf borderId="19" fillId="0" fontId="1" numFmtId="0" xfId="0" applyAlignment="1" applyBorder="1" applyFont="1">
      <alignment/>
    </xf>
    <xf borderId="23" fillId="0" fontId="1" numFmtId="0" xfId="0" applyBorder="1" applyFont="1"/>
    <xf borderId="1" fillId="4" fontId="7" numFmtId="164" xfId="0" applyAlignment="1" applyBorder="1" applyFont="1" applyNumberFormat="1">
      <alignment horizontal="right" wrapText="1"/>
    </xf>
    <xf borderId="7" fillId="0" fontId="1" numFmtId="165" xfId="0" applyBorder="1" applyFont="1" applyNumberFormat="1"/>
    <xf borderId="21" fillId="0" fontId="1" numFmtId="0" xfId="0" applyAlignment="1" applyBorder="1" applyFont="1">
      <alignment/>
    </xf>
    <xf borderId="24" fillId="0" fontId="1" numFmtId="0" xfId="0" applyBorder="1" applyFont="1"/>
    <xf borderId="21" fillId="0" fontId="3" numFmtId="164" xfId="0" applyAlignment="1" applyBorder="1" applyFont="1" applyNumberFormat="1">
      <alignment/>
    </xf>
    <xf borderId="21" fillId="3" fontId="0" numFmtId="164" xfId="0" applyBorder="1" applyFont="1" applyNumberFormat="1"/>
    <xf borderId="0" fillId="5" fontId="1" numFmtId="0" xfId="0" applyAlignment="1" applyFont="1">
      <alignment/>
    </xf>
    <xf borderId="5" fillId="0" fontId="0" numFmtId="0" xfId="0" applyAlignment="1" applyBorder="1" applyFont="1">
      <alignment/>
    </xf>
    <xf borderId="7" fillId="0" fontId="0" numFmtId="0" xfId="0" applyAlignment="1" applyBorder="1" applyFont="1">
      <alignment/>
    </xf>
    <xf borderId="18" fillId="0" fontId="0" numFmtId="164" xfId="0" applyAlignment="1" applyBorder="1" applyFont="1" applyNumberFormat="1">
      <alignment/>
    </xf>
    <xf borderId="18" fillId="0" fontId="0" numFmtId="166" xfId="0" applyAlignment="1" applyBorder="1" applyFont="1" applyNumberFormat="1">
      <alignment/>
    </xf>
    <xf borderId="17" fillId="4" fontId="2" numFmtId="164" xfId="0" applyAlignment="1" applyBorder="1" applyFont="1" applyNumberFormat="1">
      <alignment wrapText="1"/>
    </xf>
    <xf borderId="17" fillId="0" fontId="1" numFmtId="164" xfId="0" applyAlignment="1" applyBorder="1" applyFont="1" applyNumberFormat="1">
      <alignment/>
    </xf>
    <xf borderId="0" fillId="4" fontId="1" numFmtId="0" xfId="0" applyAlignment="1" applyFont="1">
      <alignment/>
    </xf>
    <xf borderId="0" fillId="4" fontId="4" numFmtId="166" xfId="0" applyAlignment="1" applyFont="1" applyNumberFormat="1">
      <alignment horizontal="right" wrapText="1"/>
    </xf>
    <xf borderId="0" fillId="4" fontId="4" numFmtId="0" xfId="0" applyAlignment="1" applyFont="1">
      <alignment wrapText="1"/>
    </xf>
    <xf borderId="5" fillId="0" fontId="6" numFmtId="0" xfId="0" applyAlignment="1" applyBorder="1" applyFont="1">
      <alignment wrapText="1"/>
    </xf>
    <xf borderId="17" fillId="6" fontId="9" numFmtId="164" xfId="0" applyAlignment="1" applyBorder="1" applyFill="1" applyFont="1" applyNumberFormat="1">
      <alignment wrapText="1"/>
    </xf>
    <xf borderId="17" fillId="6" fontId="9" numFmtId="166" xfId="0" applyAlignment="1" applyBorder="1" applyFont="1" applyNumberFormat="1">
      <alignment wrapText="1"/>
    </xf>
    <xf borderId="5" fillId="4" fontId="2" numFmtId="0" xfId="0" applyAlignment="1" applyBorder="1" applyFont="1">
      <alignment wrapText="1"/>
    </xf>
    <xf borderId="7" fillId="0" fontId="3" numFmtId="164" xfId="0" applyAlignment="1" applyBorder="1" applyFont="1" applyNumberFormat="1">
      <alignment/>
    </xf>
    <xf borderId="24" fillId="0" fontId="1" numFmtId="14" xfId="0" applyAlignment="1" applyBorder="1" applyFont="1" applyNumberFormat="1">
      <alignment/>
    </xf>
    <xf borderId="12" fillId="4" fontId="3" numFmtId="164" xfId="0" applyAlignment="1" applyBorder="1" applyFont="1" applyNumberFormat="1">
      <alignment/>
    </xf>
    <xf borderId="17" fillId="2" fontId="1" numFmtId="0" xfId="0" applyAlignment="1" applyBorder="1" applyFont="1">
      <alignment/>
    </xf>
    <xf borderId="18" fillId="0" fontId="1" numFmtId="166" xfId="0" applyAlignment="1" applyBorder="1" applyFont="1" applyNumberFormat="1">
      <alignment/>
    </xf>
    <xf borderId="17" fillId="0" fontId="1" numFmtId="166" xfId="0" applyBorder="1" applyFont="1" applyNumberFormat="1"/>
    <xf borderId="17" fillId="0" fontId="1" numFmtId="166" xfId="0" applyAlignment="1" applyBorder="1" applyFont="1" applyNumberFormat="1">
      <alignment/>
    </xf>
    <xf borderId="18" fillId="4" fontId="4" numFmtId="166" xfId="0" applyAlignment="1" applyBorder="1" applyFont="1" applyNumberFormat="1">
      <alignment horizontal="right" wrapText="1"/>
    </xf>
    <xf borderId="7" fillId="0" fontId="5" numFmtId="14" xfId="0" applyAlignment="1" applyBorder="1" applyFont="1" applyNumberFormat="1">
      <alignment wrapText="1"/>
    </xf>
    <xf borderId="17" fillId="0" fontId="0" numFmtId="0" xfId="0" applyAlignment="1" applyBorder="1" applyFont="1">
      <alignment/>
    </xf>
    <xf borderId="24" fillId="0" fontId="1" numFmtId="0" xfId="0" applyAlignment="1" applyBorder="1" applyFont="1">
      <alignment/>
    </xf>
    <xf borderId="21" fillId="4" fontId="3" numFmtId="164" xfId="0" applyAlignment="1" applyBorder="1" applyFont="1" applyNumberFormat="1">
      <alignment/>
    </xf>
    <xf borderId="18" fillId="0" fontId="0" numFmtId="166" xfId="0" applyAlignment="1" applyBorder="1" applyFont="1" applyNumberFormat="1">
      <alignment horizontal="right"/>
    </xf>
    <xf borderId="0" fillId="4" fontId="2" numFmtId="166" xfId="0" applyAlignment="1" applyFont="1" applyNumberFormat="1">
      <alignment wrapText="1"/>
    </xf>
    <xf borderId="0" fillId="4" fontId="10" numFmtId="0" xfId="0" applyAlignment="1" applyFont="1">
      <alignment wrapText="1"/>
    </xf>
    <xf borderId="7" fillId="0" fontId="11" numFmtId="164" xfId="0" applyAlignment="1" applyBorder="1" applyFont="1" applyNumberFormat="1">
      <alignment wrapText="1"/>
    </xf>
    <xf borderId="17" fillId="4" fontId="2" numFmtId="166" xfId="0" applyAlignment="1" applyBorder="1" applyFont="1" applyNumberFormat="1">
      <alignment wrapText="1"/>
    </xf>
    <xf borderId="5" fillId="2" fontId="1" numFmtId="14" xfId="0" applyAlignment="1" applyBorder="1" applyFont="1" applyNumberFormat="1">
      <alignment/>
    </xf>
    <xf borderId="0" fillId="2" fontId="10" numFmtId="0" xfId="0" applyAlignment="1" applyFont="1">
      <alignment wrapText="1"/>
    </xf>
    <xf borderId="7" fillId="2" fontId="3" numFmtId="0" xfId="0" applyAlignment="1" applyBorder="1" applyFont="1">
      <alignment/>
    </xf>
    <xf borderId="18" fillId="2" fontId="3" numFmtId="164" xfId="0" applyAlignment="1" applyBorder="1" applyFont="1" applyNumberFormat="1">
      <alignment/>
    </xf>
    <xf borderId="18" fillId="2" fontId="0" numFmtId="166" xfId="0" applyAlignment="1" applyBorder="1" applyFont="1" applyNumberFormat="1">
      <alignment/>
    </xf>
    <xf borderId="17" fillId="2" fontId="1" numFmtId="166" xfId="0" applyAlignment="1" applyBorder="1" applyFont="1" applyNumberFormat="1">
      <alignment/>
    </xf>
    <xf borderId="7" fillId="2" fontId="11" numFmtId="14" xfId="0" applyAlignment="1" applyBorder="1" applyFont="1" applyNumberFormat="1">
      <alignment wrapText="1"/>
    </xf>
    <xf borderId="5" fillId="2" fontId="10" numFmtId="0" xfId="0" applyAlignment="1" applyBorder="1" applyFont="1">
      <alignment wrapText="1"/>
    </xf>
    <xf borderId="7" fillId="2" fontId="11" numFmtId="0" xfId="0" applyAlignment="1" applyBorder="1" applyFont="1">
      <alignment wrapText="1"/>
    </xf>
    <xf borderId="18" fillId="2" fontId="0" numFmtId="164" xfId="0" applyAlignment="1" applyBorder="1" applyFont="1" applyNumberFormat="1">
      <alignment/>
    </xf>
    <xf borderId="17" fillId="2" fontId="0" numFmtId="166" xfId="0" applyAlignment="1" applyBorder="1" applyFont="1" applyNumberFormat="1">
      <alignment/>
    </xf>
    <xf borderId="5" fillId="2" fontId="0" numFmtId="14" xfId="0" applyAlignment="1" applyBorder="1" applyFont="1" applyNumberFormat="1">
      <alignment/>
    </xf>
    <xf borderId="5" fillId="2" fontId="0" numFmtId="0" xfId="0" applyAlignment="1" applyBorder="1" applyFont="1">
      <alignment/>
    </xf>
    <xf borderId="7" fillId="2" fontId="0" numFmtId="0" xfId="0" applyAlignment="1" applyBorder="1" applyFont="1">
      <alignment/>
    </xf>
    <xf borderId="5" fillId="4" fontId="4" numFmtId="0" xfId="0" applyAlignment="1" applyBorder="1" applyFont="1">
      <alignment wrapText="1"/>
    </xf>
    <xf borderId="17" fillId="0" fontId="5" numFmtId="0" xfId="0" applyAlignment="1" applyBorder="1" applyFont="1">
      <alignment wrapText="1"/>
    </xf>
    <xf borderId="17" fillId="0" fontId="1" numFmtId="14" xfId="0" applyAlignment="1" applyBorder="1" applyFont="1" applyNumberFormat="1">
      <alignment/>
    </xf>
    <xf borderId="17" fillId="4" fontId="2" numFmtId="0" xfId="0" applyAlignment="1" applyBorder="1" applyFont="1">
      <alignment wrapText="1"/>
    </xf>
    <xf borderId="17" fillId="4" fontId="7" numFmtId="164" xfId="0" applyAlignment="1" applyBorder="1" applyFont="1" applyNumberFormat="1">
      <alignment horizontal="right" wrapText="1"/>
    </xf>
    <xf borderId="17" fillId="0" fontId="1" numFmtId="165" xfId="0" applyBorder="1" applyFont="1" applyNumberFormat="1"/>
    <xf borderId="17" fillId="0" fontId="3" numFmtId="14" xfId="0" applyAlignment="1" applyBorder="1" applyFont="1" applyNumberFormat="1">
      <alignment/>
    </xf>
    <xf borderId="17" fillId="4" fontId="4" numFmtId="0" xfId="0" applyAlignment="1" applyBorder="1" applyFont="1">
      <alignment wrapText="1"/>
    </xf>
    <xf borderId="17" fillId="0" fontId="3" numFmtId="0" xfId="0" applyBorder="1" applyFont="1"/>
    <xf borderId="17" fillId="4" fontId="12" numFmtId="164" xfId="0" applyAlignment="1" applyBorder="1" applyFont="1" applyNumberFormat="1">
      <alignment horizontal="right" wrapText="1"/>
    </xf>
    <xf borderId="17" fillId="0" fontId="3" numFmtId="165" xfId="0" applyBorder="1" applyFont="1" applyNumberFormat="1"/>
    <xf borderId="17" fillId="4" fontId="3" numFmtId="164" xfId="0" applyAlignment="1" applyBorder="1" applyFont="1" applyNumberFormat="1">
      <alignment/>
    </xf>
    <xf borderId="17" fillId="3" fontId="0" numFmtId="164" xfId="0" applyBorder="1" applyFont="1" applyNumberFormat="1"/>
    <xf borderId="7" fillId="4" fontId="0" numFmtId="0" xfId="0" applyBorder="1" applyFont="1"/>
    <xf borderId="5" fillId="4" fontId="0" numFmtId="0" xfId="0" applyAlignment="1" applyBorder="1" applyFont="1">
      <alignment/>
    </xf>
    <xf borderId="18" fillId="4" fontId="13" numFmtId="164" xfId="0" applyAlignment="1" applyBorder="1" applyFont="1" applyNumberFormat="1">
      <alignment horizontal="right" wrapText="1"/>
    </xf>
    <xf borderId="18" fillId="4" fontId="0" numFmtId="0" xfId="0" applyBorder="1" applyFont="1"/>
    <xf borderId="17" fillId="4" fontId="0" numFmtId="0" xfId="0" applyBorder="1" applyFont="1"/>
    <xf borderId="7" fillId="4" fontId="10" numFmtId="14" xfId="0" applyAlignment="1" applyBorder="1" applyFont="1" applyNumberFormat="1">
      <alignment wrapText="1"/>
    </xf>
    <xf borderId="17" fillId="4" fontId="0" numFmtId="0" xfId="0" applyAlignment="1" applyBorder="1" applyFont="1">
      <alignment/>
    </xf>
    <xf borderId="17" fillId="4" fontId="0" numFmtId="164" xfId="0" applyAlignment="1" applyBorder="1" applyFont="1" applyNumberFormat="1">
      <alignment/>
    </xf>
    <xf borderId="17" fillId="4" fontId="10" numFmtId="166" xfId="0" applyAlignment="1" applyBorder="1" applyFont="1" applyNumberFormat="1">
      <alignment horizontal="right" wrapText="1"/>
    </xf>
    <xf borderId="17" fillId="4" fontId="0" numFmtId="166" xfId="0" applyAlignment="1" applyBorder="1" applyFont="1" applyNumberFormat="1">
      <alignment/>
    </xf>
    <xf borderId="7" fillId="4" fontId="0" numFmtId="14" xfId="0" applyAlignment="1" applyBorder="1" applyFont="1" applyNumberFormat="1">
      <alignment/>
    </xf>
    <xf borderId="7" fillId="4" fontId="0" numFmtId="0" xfId="0" applyAlignment="1" applyBorder="1" applyFont="1">
      <alignment/>
    </xf>
    <xf borderId="18" fillId="4" fontId="0" numFmtId="164" xfId="0" applyAlignment="1" applyBorder="1" applyFont="1" applyNumberFormat="1">
      <alignment/>
    </xf>
    <xf borderId="18" fillId="4" fontId="0" numFmtId="166" xfId="0" applyAlignment="1" applyBorder="1" applyFont="1" applyNumberFormat="1">
      <alignment/>
    </xf>
    <xf borderId="7" fillId="4" fontId="3" numFmtId="14" xfId="0" applyAlignment="1" applyBorder="1" applyFont="1" applyNumberFormat="1">
      <alignment/>
    </xf>
    <xf borderId="5" fillId="4" fontId="3" numFmtId="0" xfId="0" applyAlignment="1" applyBorder="1" applyFont="1">
      <alignment/>
    </xf>
    <xf borderId="7" fillId="4" fontId="3" numFmtId="0" xfId="0" applyAlignment="1" applyBorder="1" applyFont="1">
      <alignment/>
    </xf>
    <xf borderId="18" fillId="4" fontId="3" numFmtId="164" xfId="0" applyAlignment="1" applyBorder="1" applyFont="1" applyNumberFormat="1">
      <alignment/>
    </xf>
    <xf borderId="18" fillId="4" fontId="3" numFmtId="166" xfId="0" applyAlignment="1" applyBorder="1" applyFont="1" applyNumberFormat="1">
      <alignment/>
    </xf>
    <xf borderId="18" fillId="4" fontId="3" numFmtId="166" xfId="0" applyAlignment="1" applyBorder="1" applyFont="1" applyNumberFormat="1">
      <alignment horizontal="right"/>
    </xf>
    <xf borderId="7" fillId="4" fontId="6" numFmtId="14" xfId="0" applyAlignment="1" applyBorder="1" applyFont="1" applyNumberFormat="1">
      <alignment wrapText="1"/>
    </xf>
    <xf borderId="7" fillId="4" fontId="6" numFmtId="0" xfId="0" applyAlignment="1" applyBorder="1" applyFont="1">
      <alignment wrapText="1"/>
    </xf>
    <xf borderId="0" fillId="7" fontId="14" numFmtId="166" xfId="0" applyAlignment="1" applyFill="1" applyFont="1" applyNumberFormat="1">
      <alignment horizontal="right" wrapText="1"/>
    </xf>
    <xf borderId="5" fillId="4" fontId="10" numFmtId="0" xfId="0" applyAlignment="1" applyBorder="1" applyFont="1">
      <alignment wrapText="1"/>
    </xf>
    <xf borderId="18" fillId="4" fontId="10" numFmtId="14" xfId="0" applyAlignment="1" applyBorder="1" applyFont="1" applyNumberFormat="1">
      <alignment wrapText="1"/>
    </xf>
    <xf borderId="7" fillId="4" fontId="0" numFmtId="0" xfId="0" applyAlignment="1" applyBorder="1" applyFont="1">
      <alignment horizontal="right"/>
    </xf>
    <xf borderId="17" fillId="8" fontId="0" numFmtId="164" xfId="0" applyAlignment="1" applyBorder="1" applyFill="1" applyFont="1" applyNumberFormat="1">
      <alignment/>
    </xf>
    <xf borderId="17" fillId="8" fontId="0" numFmtId="166" xfId="0" applyAlignment="1" applyBorder="1" applyFont="1" applyNumberFormat="1">
      <alignment/>
    </xf>
    <xf borderId="17" fillId="4" fontId="0" numFmtId="14" xfId="0" applyAlignment="1" applyBorder="1" applyFont="1" applyNumberFormat="1">
      <alignment/>
    </xf>
    <xf borderId="17" fillId="4" fontId="15" numFmtId="164" xfId="0" applyAlignment="1" applyBorder="1" applyFont="1" applyNumberFormat="1">
      <alignment wrapText="1"/>
    </xf>
    <xf borderId="17" fillId="4" fontId="15" numFmtId="166" xfId="0" applyAlignment="1" applyBorder="1" applyFont="1" applyNumberFormat="1">
      <alignment wrapText="1"/>
    </xf>
    <xf borderId="17" fillId="4" fontId="12" numFmtId="14" xfId="0" applyAlignment="1" applyBorder="1" applyFont="1" applyNumberFormat="1">
      <alignment wrapText="1"/>
    </xf>
    <xf borderId="17" fillId="4" fontId="12" numFmtId="0" xfId="0" applyAlignment="1" applyBorder="1" applyFont="1">
      <alignment wrapText="1"/>
    </xf>
    <xf borderId="17" fillId="4" fontId="12" numFmtId="0" xfId="0" applyAlignment="1" applyBorder="1" applyFont="1">
      <alignment wrapText="1"/>
    </xf>
    <xf borderId="17" fillId="4" fontId="12" numFmtId="164" xfId="0" applyAlignment="1" applyBorder="1" applyFont="1" applyNumberFormat="1">
      <alignment wrapText="1"/>
    </xf>
    <xf borderId="17" fillId="4" fontId="11" numFmtId="0" xfId="0" applyAlignment="1" applyBorder="1" applyFont="1">
      <alignment wrapText="1"/>
    </xf>
    <xf borderId="17" fillId="4" fontId="10" numFmtId="0" xfId="0" applyAlignment="1" applyBorder="1" applyFont="1">
      <alignment wrapText="1"/>
    </xf>
    <xf borderId="17" fillId="4" fontId="13" numFmtId="164" xfId="0" applyAlignment="1" applyBorder="1" applyFont="1" applyNumberFormat="1">
      <alignment horizontal="right" wrapText="1"/>
    </xf>
    <xf borderId="17" fillId="4" fontId="0" numFmtId="165" xfId="0" applyBorder="1" applyFont="1" applyNumberFormat="1"/>
    <xf borderId="17" fillId="4" fontId="0" numFmtId="164" xfId="0" applyBorder="1" applyFont="1" applyNumberFormat="1"/>
    <xf borderId="18" fillId="4" fontId="16" numFmtId="164" xfId="0" applyAlignment="1" applyBorder="1" applyFont="1" applyNumberFormat="1">
      <alignment wrapText="1"/>
    </xf>
    <xf borderId="17" fillId="7" fontId="14" numFmtId="166" xfId="0" applyAlignment="1" applyBorder="1" applyFont="1" applyNumberFormat="1">
      <alignment horizontal="right" wrapText="1"/>
    </xf>
    <xf borderId="18" fillId="4" fontId="0" numFmtId="14" xfId="0" applyAlignment="1" applyBorder="1" applyFont="1" applyNumberFormat="1">
      <alignment/>
    </xf>
    <xf borderId="17" fillId="4" fontId="13" numFmtId="14" xfId="0" applyAlignment="1" applyBorder="1" applyFont="1" applyNumberFormat="1">
      <alignment wrapText="1"/>
    </xf>
    <xf borderId="0" fillId="4" fontId="2" numFmtId="0" xfId="0" applyAlignment="1" applyFont="1">
      <alignment wrapText="1"/>
    </xf>
    <xf borderId="17" fillId="4" fontId="13" numFmtId="164" xfId="0" applyAlignment="1" applyBorder="1" applyFont="1" applyNumberFormat="1">
      <alignment wrapText="1"/>
    </xf>
    <xf borderId="17" fillId="7" fontId="17" numFmtId="166" xfId="0" applyAlignment="1" applyBorder="1" applyFont="1" applyNumberFormat="1">
      <alignment horizontal="right" wrapText="1"/>
    </xf>
    <xf borderId="18" fillId="9" fontId="0" numFmtId="14" xfId="0" applyAlignment="1" applyBorder="1" applyFill="1" applyFont="1" applyNumberFormat="1">
      <alignment/>
    </xf>
    <xf borderId="5" fillId="9" fontId="0" numFmtId="0" xfId="0" applyAlignment="1" applyBorder="1" applyFont="1">
      <alignment/>
    </xf>
    <xf borderId="7" fillId="9" fontId="0" numFmtId="0" xfId="0" applyAlignment="1" applyBorder="1" applyFont="1">
      <alignment/>
    </xf>
    <xf borderId="17" fillId="9" fontId="0" numFmtId="164" xfId="0" applyAlignment="1" applyBorder="1" applyFont="1" applyNumberFormat="1">
      <alignment/>
    </xf>
    <xf borderId="17" fillId="9" fontId="0" numFmtId="166" xfId="0" applyAlignment="1" applyBorder="1" applyFont="1" applyNumberFormat="1">
      <alignment/>
    </xf>
    <xf borderId="17" fillId="4" fontId="3" numFmtId="14" xfId="0" applyAlignment="1" applyBorder="1" applyFont="1" applyNumberFormat="1">
      <alignment/>
    </xf>
    <xf borderId="17" fillId="4" fontId="3" numFmtId="0" xfId="0" applyBorder="1" applyFont="1"/>
    <xf borderId="17" fillId="10" fontId="0" numFmtId="14" xfId="0" applyAlignment="1" applyBorder="1" applyFill="1" applyFont="1" applyNumberFormat="1">
      <alignment/>
    </xf>
    <xf borderId="17" fillId="10" fontId="10" numFmtId="0" xfId="0" applyAlignment="1" applyBorder="1" applyFont="1">
      <alignment wrapText="1"/>
    </xf>
    <xf borderId="17" fillId="10" fontId="0" numFmtId="0" xfId="0" applyBorder="1" applyFont="1"/>
    <xf borderId="17" fillId="10" fontId="13" numFmtId="164" xfId="0" applyAlignment="1" applyBorder="1" applyFont="1" applyNumberFormat="1">
      <alignment horizontal="right" wrapText="1"/>
    </xf>
    <xf borderId="0" fillId="4" fontId="16" numFmtId="14" xfId="0" applyAlignment="1" applyFont="1" applyNumberFormat="1">
      <alignment wrapText="1"/>
    </xf>
    <xf borderId="0" fillId="4" fontId="4" numFmtId="0" xfId="0" applyAlignment="1" applyFont="1">
      <alignment horizontal="left" wrapText="1"/>
    </xf>
    <xf borderId="17" fillId="10" fontId="3" numFmtId="0" xfId="0" applyBorder="1" applyFont="1"/>
    <xf borderId="17" fillId="10" fontId="12" numFmtId="164" xfId="0" applyAlignment="1" applyBorder="1" applyFont="1" applyNumberFormat="1">
      <alignment horizontal="right" wrapText="1"/>
    </xf>
    <xf borderId="18" fillId="4" fontId="4" numFmtId="14" xfId="0" applyAlignment="1" applyBorder="1" applyFont="1" applyNumberFormat="1">
      <alignment wrapText="1"/>
    </xf>
    <xf borderId="7" fillId="4" fontId="3" numFmtId="0" xfId="0" applyAlignment="1" applyBorder="1" applyFont="1">
      <alignment horizontal="right"/>
    </xf>
    <xf borderId="18" fillId="4" fontId="3" numFmtId="14" xfId="0" applyAlignment="1" applyBorder="1" applyFont="1" applyNumberFormat="1">
      <alignment/>
    </xf>
    <xf borderId="0" fillId="4" fontId="4" numFmtId="14" xfId="0" applyAlignment="1" applyFont="1" applyNumberFormat="1">
      <alignment wrapText="1"/>
    </xf>
    <xf borderId="17" fillId="11" fontId="3" numFmtId="0" xfId="0" applyAlignment="1" applyBorder="1" applyFill="1" applyFont="1">
      <alignment/>
    </xf>
    <xf borderId="19" fillId="11" fontId="18" numFmtId="165" xfId="0" applyAlignment="1" applyBorder="1" applyFont="1" applyNumberFormat="1">
      <alignment/>
    </xf>
    <xf borderId="25" fillId="0" fontId="3" numFmtId="164" xfId="0" applyAlignment="1" applyBorder="1" applyFont="1" applyNumberFormat="1">
      <alignment/>
    </xf>
    <xf borderId="26" fillId="0" fontId="3" numFmtId="165" xfId="0" applyAlignment="1" applyBorder="1" applyFont="1" applyNumberFormat="1">
      <alignment/>
    </xf>
    <xf borderId="17" fillId="4" fontId="16" numFmtId="14" xfId="0" applyAlignment="1" applyBorder="1" applyFont="1" applyNumberFormat="1">
      <alignment wrapText="1"/>
    </xf>
    <xf borderId="17" fillId="4" fontId="4" numFmtId="0" xfId="0" applyAlignment="1" applyBorder="1" applyFont="1">
      <alignment horizontal="left" wrapText="1"/>
    </xf>
    <xf borderId="17" fillId="11" fontId="18" numFmtId="165" xfId="0" applyAlignment="1" applyBorder="1" applyFont="1" applyNumberFormat="1">
      <alignment/>
    </xf>
    <xf borderId="17" fillId="0" fontId="3" numFmtId="164" xfId="0" applyAlignment="1" applyBorder="1" applyFont="1" applyNumberFormat="1">
      <alignment/>
    </xf>
    <xf borderId="0" fillId="0" fontId="3" numFmtId="165" xfId="0" applyAlignment="1" applyFont="1" applyNumberFormat="1">
      <alignment/>
    </xf>
    <xf borderId="17" fillId="5" fontId="11" numFmtId="14" xfId="0" applyAlignment="1" applyBorder="1" applyFont="1" applyNumberFormat="1">
      <alignment wrapText="1"/>
    </xf>
    <xf borderId="17" fillId="5" fontId="10" numFmtId="0" xfId="0" applyAlignment="1" applyBorder="1" applyFont="1">
      <alignment wrapText="1"/>
    </xf>
    <xf borderId="0" fillId="4" fontId="15" numFmtId="166" xfId="0" applyAlignment="1" applyFont="1" applyNumberFormat="1">
      <alignment wrapText="1"/>
    </xf>
    <xf borderId="17" fillId="4" fontId="3" numFmtId="0" xfId="0" applyAlignment="1" applyBorder="1" applyFont="1">
      <alignment/>
    </xf>
    <xf borderId="18" fillId="4" fontId="0" numFmtId="166" xfId="0" applyAlignment="1" applyBorder="1" applyFont="1" applyNumberFormat="1">
      <alignment horizontal="right"/>
    </xf>
    <xf borderId="0" fillId="4" fontId="19" numFmtId="0" xfId="0" applyAlignment="1" applyFont="1">
      <alignment wrapText="1"/>
    </xf>
    <xf borderId="0" fillId="4" fontId="20" numFmtId="14" xfId="0" applyAlignment="1" applyFont="1" applyNumberFormat="1">
      <alignment wrapText="1"/>
    </xf>
    <xf borderId="0" fillId="4" fontId="19" numFmtId="166" xfId="0" applyAlignment="1" applyFont="1" applyNumberFormat="1">
      <alignment wrapText="1"/>
    </xf>
    <xf borderId="17" fillId="0" fontId="6" numFmtId="0" xfId="0" applyAlignment="1" applyBorder="1" applyFont="1">
      <alignment wrapText="1"/>
    </xf>
    <xf borderId="17" fillId="0" fontId="6" numFmtId="0" xfId="0" applyAlignment="1" applyBorder="1" applyFont="1">
      <alignment wrapText="1"/>
    </xf>
    <xf borderId="17" fillId="0" fontId="6" numFmtId="164" xfId="0" applyAlignment="1" applyBorder="1" applyFont="1" applyNumberFormat="1">
      <alignment wrapText="1"/>
    </xf>
    <xf borderId="17" fillId="9" fontId="0" numFmtId="14" xfId="0" applyAlignment="1" applyBorder="1" applyFont="1" applyNumberFormat="1">
      <alignment/>
    </xf>
    <xf borderId="17" fillId="9" fontId="0" numFmtId="0" xfId="0" applyAlignment="1" applyBorder="1" applyFont="1">
      <alignment/>
    </xf>
    <xf borderId="18" fillId="4" fontId="20" numFmtId="14" xfId="0" applyAlignment="1" applyBorder="1" applyFont="1" applyNumberFormat="1">
      <alignment wrapText="1"/>
    </xf>
    <xf borderId="17" fillId="0" fontId="11" numFmtId="0" xfId="0" applyAlignment="1" applyBorder="1" applyFont="1">
      <alignment wrapText="1"/>
    </xf>
    <xf borderId="17" fillId="0" fontId="11" numFmtId="164" xfId="0" applyAlignment="1" applyBorder="1" applyFont="1" applyNumberFormat="1">
      <alignment wrapText="1"/>
    </xf>
    <xf borderId="0" fillId="4" fontId="19" numFmtId="14" xfId="0" applyAlignment="1" applyFont="1" applyNumberFormat="1">
      <alignment wrapText="1"/>
    </xf>
    <xf borderId="17" fillId="4" fontId="19" numFmtId="0" xfId="0" applyAlignment="1" applyBorder="1" applyFont="1">
      <alignment wrapText="1"/>
    </xf>
    <xf borderId="17" fillId="0" fontId="19" numFmtId="166" xfId="0" applyAlignment="1" applyBorder="1" applyFont="1" applyNumberFormat="1">
      <alignment horizontal="right" wrapText="1"/>
    </xf>
    <xf borderId="21" fillId="4" fontId="19" numFmtId="0" xfId="0" applyAlignment="1" applyBorder="1" applyFont="1">
      <alignment wrapText="1"/>
    </xf>
    <xf borderId="21" fillId="0" fontId="19" numFmtId="166" xfId="0" applyAlignment="1" applyBorder="1" applyFont="1" applyNumberFormat="1">
      <alignment horizontal="right" wrapText="1"/>
    </xf>
    <xf borderId="26" fillId="0" fontId="21" numFmtId="0" xfId="0" applyAlignment="1" applyBorder="1" applyFont="1">
      <alignment horizontal="right" wrapText="1"/>
    </xf>
    <xf borderId="17" fillId="4" fontId="19" numFmtId="0" xfId="0" applyAlignment="1" applyBorder="1" applyFont="1">
      <alignment wrapText="1"/>
    </xf>
    <xf borderId="7" fillId="4" fontId="21" numFmtId="14" xfId="0" applyAlignment="1" applyBorder="1" applyFont="1" applyNumberFormat="1">
      <alignment wrapText="1"/>
    </xf>
    <xf borderId="17" fillId="4" fontId="19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5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5</v>
      </c>
      <c r="C3" s="10"/>
      <c r="D3" s="13">
        <v>50137.0</v>
      </c>
      <c r="E3" s="14">
        <v>5.70625445E8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 t="s">
        <v>6</v>
      </c>
      <c r="H4" s="17" t="s">
        <v>2</v>
      </c>
      <c r="I4" s="18" t="s">
        <v>7</v>
      </c>
    </row>
    <row r="5" ht="12.75" customHeight="1">
      <c r="A5" s="8"/>
      <c r="B5" s="9"/>
      <c r="C5" s="10"/>
      <c r="D5" s="11"/>
      <c r="E5" s="15"/>
      <c r="F5" s="7"/>
      <c r="G5" s="9"/>
      <c r="H5" s="7"/>
      <c r="I5" s="19"/>
    </row>
    <row r="6" ht="12.75" customHeight="1">
      <c r="A6" s="8"/>
      <c r="B6" s="9" t="s">
        <v>8</v>
      </c>
      <c r="C6" s="20">
        <v>15.0</v>
      </c>
      <c r="D6" s="21">
        <v>-3000.0</v>
      </c>
      <c r="E6" s="22">
        <v>-3.4089E7</v>
      </c>
      <c r="F6" s="7"/>
      <c r="G6" s="9" t="s">
        <v>9</v>
      </c>
      <c r="H6" s="23">
        <v>1.0</v>
      </c>
      <c r="I6" s="21">
        <v>200.0</v>
      </c>
    </row>
    <row r="7" ht="12.75" customHeight="1">
      <c r="A7" s="8"/>
      <c r="B7" s="9"/>
      <c r="C7" s="10"/>
      <c r="D7" s="19"/>
      <c r="E7" s="24"/>
      <c r="F7" s="7"/>
      <c r="G7" s="9" t="s">
        <v>10</v>
      </c>
      <c r="H7" s="23">
        <v>1.0</v>
      </c>
      <c r="I7" s="21">
        <v>200.0</v>
      </c>
    </row>
    <row r="8" ht="12.75" customHeight="1">
      <c r="A8" s="8"/>
      <c r="B8" s="9" t="s">
        <v>11</v>
      </c>
      <c r="C8" s="20">
        <v>1.0</v>
      </c>
      <c r="D8" s="21">
        <v>-827.19</v>
      </c>
      <c r="E8" s="22">
        <v>-9400000.0</v>
      </c>
      <c r="F8" s="7"/>
      <c r="G8" s="9" t="s">
        <v>12</v>
      </c>
      <c r="H8" s="23">
        <v>1.0</v>
      </c>
      <c r="I8" s="21">
        <v>200.0</v>
      </c>
    </row>
    <row r="9" ht="12.75" customHeight="1">
      <c r="A9" s="8"/>
      <c r="B9" s="9" t="s">
        <v>13</v>
      </c>
      <c r="C9" s="20">
        <v>1.0</v>
      </c>
      <c r="D9" s="21">
        <v>-27.27</v>
      </c>
      <c r="E9" s="22">
        <v>-310000.0</v>
      </c>
      <c r="F9" s="7"/>
      <c r="G9" s="9" t="s">
        <v>14</v>
      </c>
      <c r="H9" s="23">
        <v>1.0</v>
      </c>
      <c r="I9" s="21">
        <v>200.0</v>
      </c>
    </row>
    <row r="10" ht="12.75" customHeight="1">
      <c r="A10" s="8"/>
      <c r="B10" s="9" t="s">
        <v>15</v>
      </c>
      <c r="C10" s="20">
        <v>3.0</v>
      </c>
      <c r="D10" s="21">
        <v>-110.0</v>
      </c>
      <c r="E10" s="22">
        <v>-1250000.0</v>
      </c>
      <c r="F10" s="7"/>
      <c r="G10" s="9" t="s">
        <v>16</v>
      </c>
      <c r="H10" s="23">
        <v>1.0</v>
      </c>
      <c r="I10" s="21">
        <v>200.0</v>
      </c>
    </row>
    <row r="11" ht="12.75" customHeight="1">
      <c r="A11" s="8"/>
      <c r="B11" s="9" t="s">
        <v>17</v>
      </c>
      <c r="C11" s="20">
        <v>3.0</v>
      </c>
      <c r="D11" s="21">
        <v>-118.79</v>
      </c>
      <c r="E11" s="22">
        <v>-1350000.0</v>
      </c>
      <c r="F11" s="7"/>
      <c r="G11" s="9" t="s">
        <v>18</v>
      </c>
      <c r="H11" s="23">
        <v>1.0</v>
      </c>
      <c r="I11" s="21">
        <v>200.0</v>
      </c>
    </row>
    <row r="12" ht="12.75" customHeight="1">
      <c r="A12" s="8"/>
      <c r="B12" s="9" t="s">
        <v>19</v>
      </c>
      <c r="C12" s="25">
        <v>12.0</v>
      </c>
      <c r="D12" s="21">
        <v>-1056.0</v>
      </c>
      <c r="E12" s="22">
        <v>-1.2E7</v>
      </c>
      <c r="F12" s="7"/>
      <c r="G12" s="9" t="s">
        <v>20</v>
      </c>
      <c r="H12" s="23">
        <v>1.0</v>
      </c>
      <c r="I12" s="21">
        <v>200.0</v>
      </c>
    </row>
    <row r="13" ht="12.75" customHeight="1">
      <c r="A13" s="8"/>
      <c r="B13" s="12" t="s">
        <v>21</v>
      </c>
      <c r="C13" s="20">
        <v>1.0</v>
      </c>
      <c r="D13" s="21">
        <v>-1000.0</v>
      </c>
      <c r="E13" s="26">
        <v>-1.1363E7</v>
      </c>
      <c r="F13" s="7"/>
      <c r="G13" s="9" t="s">
        <v>22</v>
      </c>
      <c r="H13" s="23">
        <v>1.0</v>
      </c>
      <c r="I13" s="21">
        <v>200.0</v>
      </c>
    </row>
    <row r="14" ht="12.75" customHeight="1">
      <c r="A14" s="8"/>
      <c r="B14" s="9"/>
      <c r="C14" s="10"/>
      <c r="D14" s="19"/>
      <c r="E14" s="15"/>
      <c r="F14" s="7"/>
      <c r="G14" s="9" t="s">
        <v>23</v>
      </c>
      <c r="H14" s="23">
        <v>1.0</v>
      </c>
      <c r="I14" s="21">
        <v>200.0</v>
      </c>
    </row>
    <row r="15" ht="12.75" customHeight="1">
      <c r="A15" s="8"/>
      <c r="B15" s="9"/>
      <c r="C15" s="10"/>
      <c r="D15" s="19"/>
      <c r="E15" s="15"/>
      <c r="F15" s="7"/>
      <c r="G15" s="9" t="s">
        <v>24</v>
      </c>
      <c r="H15" s="23">
        <v>4.0</v>
      </c>
      <c r="I15" s="21">
        <v>800.0</v>
      </c>
    </row>
    <row r="16" ht="12.75" customHeight="1">
      <c r="A16" s="8"/>
      <c r="B16" s="9"/>
      <c r="C16" s="10"/>
      <c r="D16" s="19"/>
      <c r="E16" s="15"/>
      <c r="F16" s="7"/>
      <c r="G16" s="9" t="s">
        <v>25</v>
      </c>
      <c r="H16" s="23">
        <v>2.0</v>
      </c>
      <c r="I16" s="21">
        <v>400.0</v>
      </c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27"/>
    </row>
    <row r="18" ht="12.75" customHeight="1">
      <c r="A18" s="28"/>
      <c r="B18" s="29" t="s">
        <v>26</v>
      </c>
      <c r="C18" s="30"/>
      <c r="D18" s="31" t="str">
        <f>SUM(D3:D17)</f>
        <v>$43,997.75</v>
      </c>
      <c r="E18" s="14" t="str">
        <f>SUM(E3:E13)</f>
        <v>Rp500,863,445.00</v>
      </c>
      <c r="F18" s="7"/>
      <c r="G18" s="29" t="s">
        <v>26</v>
      </c>
      <c r="H18" s="32" t="str">
        <f t="shared" ref="H18:I18" si="1">SUM(H6:H16)</f>
        <v>15</v>
      </c>
      <c r="I18" s="33" t="str">
        <f t="shared" si="1"/>
        <v>$3,000.00</v>
      </c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35" t="s">
        <v>27</v>
      </c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>
        <v>42007.0</v>
      </c>
      <c r="B3" s="87" t="s">
        <v>78</v>
      </c>
      <c r="C3" s="94"/>
      <c r="D3" s="113">
        <v>27689.0</v>
      </c>
      <c r="E3" s="97" t="str">
        <f>December!E16</f>
        <v>Rp346,543,187</v>
      </c>
      <c r="F3" s="127">
        <v>12515.0</v>
      </c>
      <c r="G3" s="7"/>
      <c r="H3" s="7"/>
      <c r="I3" s="7"/>
    </row>
    <row r="4" ht="12.75" customHeight="1">
      <c r="A4" s="36">
        <v>42022.0</v>
      </c>
      <c r="B4" s="64" t="s">
        <v>45</v>
      </c>
      <c r="C4" s="10"/>
      <c r="D4" s="65" t="str">
        <f t="shared" ref="D4:D7" si="1">DIVIDE(E4,F4)</f>
        <v>-$22.95</v>
      </c>
      <c r="E4" s="91">
        <v>-289000.0</v>
      </c>
      <c r="F4" s="127">
        <v>12593.0</v>
      </c>
      <c r="G4" s="114"/>
      <c r="H4" s="7"/>
      <c r="I4" s="86"/>
    </row>
    <row r="5" ht="12.75" customHeight="1">
      <c r="A5" s="36">
        <v>42022.0</v>
      </c>
      <c r="B5" s="64" t="s">
        <v>75</v>
      </c>
      <c r="C5" s="10"/>
      <c r="D5" s="65" t="str">
        <f t="shared" si="1"/>
        <v>-$12.53</v>
      </c>
      <c r="E5" s="91">
        <v>-157837.0</v>
      </c>
      <c r="F5" s="127">
        <v>12593.0</v>
      </c>
      <c r="G5" s="114"/>
      <c r="H5" s="7"/>
      <c r="I5" s="86"/>
    </row>
    <row r="6" ht="12.75" customHeight="1">
      <c r="A6" s="36">
        <v>42022.0</v>
      </c>
      <c r="B6" s="64" t="s">
        <v>73</v>
      </c>
      <c r="C6" s="20"/>
      <c r="D6" s="65" t="str">
        <f t="shared" si="1"/>
        <v>-$15.88</v>
      </c>
      <c r="E6" s="66">
        <v>-200000.0</v>
      </c>
      <c r="F6" s="134">
        <v>12593.0</v>
      </c>
      <c r="G6" s="23"/>
      <c r="H6" s="7"/>
      <c r="I6" s="34"/>
    </row>
    <row r="7" ht="12.75" customHeight="1">
      <c r="A7" s="36">
        <v>42022.0</v>
      </c>
      <c r="B7" s="64" t="s">
        <v>59</v>
      </c>
      <c r="C7" s="88"/>
      <c r="D7" s="65" t="str">
        <f t="shared" si="1"/>
        <v>-$39.70</v>
      </c>
      <c r="E7" s="128">
        <v>-500000.0</v>
      </c>
      <c r="F7" s="134">
        <v>12593.0</v>
      </c>
      <c r="G7" s="23"/>
      <c r="H7" s="23"/>
      <c r="I7" s="89"/>
    </row>
    <row r="8" ht="12.75" customHeight="1">
      <c r="A8" s="129">
        <v>42024.0</v>
      </c>
      <c r="B8" s="135" t="s">
        <v>79</v>
      </c>
      <c r="C8" s="117"/>
      <c r="D8" s="136">
        <v>177.33</v>
      </c>
      <c r="E8" s="111">
        <v>2241900.0</v>
      </c>
      <c r="F8" s="127">
        <v>12642.0</v>
      </c>
      <c r="G8" s="23"/>
      <c r="H8" s="23"/>
      <c r="I8" s="89"/>
    </row>
    <row r="9" ht="12.75" customHeight="1">
      <c r="A9" s="36">
        <v>42034.0</v>
      </c>
      <c r="B9" s="64" t="s">
        <v>36</v>
      </c>
      <c r="C9" s="88"/>
      <c r="D9" s="65">
        <v>1553.58</v>
      </c>
      <c r="E9" s="66">
        <v>-1.9614E7</v>
      </c>
      <c r="F9" s="127">
        <v>12625.0</v>
      </c>
      <c r="G9" s="23"/>
      <c r="H9" s="23"/>
      <c r="I9" s="89"/>
    </row>
    <row r="10" ht="12.75" customHeight="1">
      <c r="A10" s="36"/>
      <c r="B10" s="64"/>
      <c r="C10" s="88"/>
      <c r="D10" s="65"/>
      <c r="E10" s="91"/>
      <c r="F10" s="12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 t="s">
        <v>80</v>
      </c>
      <c r="C16" s="73"/>
      <c r="D16" s="118"/>
      <c r="E16" s="119" t="str">
        <f>sum(E3:E9)</f>
        <v>Rp328,024,250</v>
      </c>
      <c r="F16" s="94"/>
      <c r="G16" s="7"/>
      <c r="H16" s="23"/>
      <c r="I16" s="34"/>
    </row>
    <row r="17" ht="12.75" customHeight="1">
      <c r="A17" s="98">
        <v>42036.0</v>
      </c>
      <c r="B17" s="120" t="s">
        <v>81</v>
      </c>
      <c r="C17" s="71"/>
      <c r="D17" s="101">
        <v>19513.08</v>
      </c>
      <c r="E17" s="102"/>
      <c r="F17" s="94"/>
      <c r="G17" s="7"/>
      <c r="H17" s="23"/>
      <c r="I17" s="34"/>
    </row>
    <row r="18" ht="12.75" customHeight="1">
      <c r="A18" s="36">
        <v>42005.0</v>
      </c>
      <c r="B18" s="120" t="s">
        <v>77</v>
      </c>
      <c r="C18" s="8"/>
      <c r="D18" s="121">
        <v>-200.0</v>
      </c>
      <c r="E18" s="70"/>
      <c r="F18" s="94"/>
      <c r="G18" s="7"/>
      <c r="H18" s="7"/>
      <c r="I18" s="7"/>
    </row>
    <row r="19" ht="12.75" customHeight="1">
      <c r="A19" s="122">
        <v>42006.0</v>
      </c>
      <c r="B19" s="103" t="s">
        <v>82</v>
      </c>
      <c r="C19" s="104"/>
      <c r="D19" s="132">
        <v>-4851.0</v>
      </c>
      <c r="E19" s="70"/>
      <c r="F19" s="94"/>
      <c r="G19" s="7"/>
      <c r="H19" s="7"/>
      <c r="I19" s="7"/>
    </row>
    <row r="20" ht="12.75" customHeight="1">
      <c r="A20" s="122">
        <v>42008.0</v>
      </c>
      <c r="B20" s="77" t="s">
        <v>83</v>
      </c>
      <c r="C20" s="104"/>
      <c r="D20" s="132">
        <v>-1644.3</v>
      </c>
      <c r="E20" s="70"/>
      <c r="F20" s="94"/>
      <c r="G20" s="7"/>
      <c r="H20" s="7"/>
      <c r="I20" s="7"/>
    </row>
    <row r="21" ht="12.75" customHeight="1">
      <c r="A21" s="122">
        <v>42009.0</v>
      </c>
      <c r="B21" s="77" t="s">
        <v>84</v>
      </c>
      <c r="C21" s="104"/>
      <c r="D21" s="132">
        <v>-30.45</v>
      </c>
      <c r="E21" s="70"/>
      <c r="F21" s="94"/>
      <c r="G21" s="7"/>
      <c r="H21" s="7"/>
      <c r="I21" s="7"/>
    </row>
    <row r="22" ht="12.75" customHeight="1">
      <c r="A22" s="28"/>
      <c r="B22" s="28" t="s">
        <v>26</v>
      </c>
      <c r="C22" s="78"/>
      <c r="D22" s="106" t="str">
        <f>sum(D17:D21)</f>
        <v>$12,787.33</v>
      </c>
      <c r="E22" s="82"/>
      <c r="F22" s="94"/>
      <c r="G22" s="7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46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7"/>
      <c r="H25" s="7"/>
      <c r="I25" s="7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78</v>
      </c>
      <c r="C3" s="94"/>
      <c r="D3" s="113"/>
      <c r="E3" s="97" t="str">
        <f>January!E16</f>
        <v>Rp328,024,250</v>
      </c>
      <c r="F3" s="127"/>
      <c r="G3" s="7"/>
      <c r="H3" s="7"/>
      <c r="I3" s="7"/>
    </row>
    <row r="4" ht="12.75" customHeight="1">
      <c r="A4" s="36">
        <v>42042.0</v>
      </c>
      <c r="B4" s="64" t="s">
        <v>85</v>
      </c>
      <c r="C4" s="10"/>
      <c r="D4" s="65" t="str">
        <f>DIVIDE(E4,F4)</f>
        <v>-$222.47</v>
      </c>
      <c r="E4" s="91">
        <v>-2820000.0</v>
      </c>
      <c r="F4" s="127">
        <v>12676.0</v>
      </c>
      <c r="G4" s="114"/>
      <c r="H4" s="7"/>
      <c r="I4" s="86"/>
    </row>
    <row r="5" ht="12.75" customHeight="1">
      <c r="A5" s="36">
        <v>42042.0</v>
      </c>
      <c r="B5" s="64" t="s">
        <v>86</v>
      </c>
      <c r="C5" s="10"/>
      <c r="D5" s="65"/>
      <c r="E5" s="91"/>
      <c r="F5" s="127"/>
      <c r="G5" s="114"/>
      <c r="H5" s="7"/>
      <c r="I5" s="86"/>
    </row>
    <row r="6" ht="12.75" customHeight="1">
      <c r="A6" s="36"/>
      <c r="B6" s="64" t="s">
        <v>87</v>
      </c>
      <c r="C6" s="20"/>
      <c r="D6" s="65"/>
      <c r="E6" s="66"/>
      <c r="F6" s="137"/>
      <c r="G6" s="23"/>
      <c r="H6" s="7"/>
      <c r="I6" s="34"/>
    </row>
    <row r="7" ht="12.75" customHeight="1">
      <c r="A7" s="36"/>
      <c r="B7" s="64" t="s">
        <v>88</v>
      </c>
      <c r="C7" s="88"/>
      <c r="D7" s="65"/>
      <c r="E7" s="128"/>
      <c r="F7" s="137"/>
      <c r="G7" s="23"/>
      <c r="H7" s="23"/>
      <c r="I7" s="89"/>
    </row>
    <row r="8" ht="12.75" customHeight="1">
      <c r="A8" s="129"/>
      <c r="B8" s="116" t="s">
        <v>89</v>
      </c>
      <c r="C8" s="117">
        <v>1.0</v>
      </c>
      <c r="D8" s="52" t="str">
        <f t="shared" ref="D8:D9" si="1">DIVIDE(E8,F8)</f>
        <v>-$725.78</v>
      </c>
      <c r="E8" s="91">
        <v>-9200000.0</v>
      </c>
      <c r="F8" s="127">
        <v>12676.0</v>
      </c>
      <c r="G8" s="23"/>
      <c r="H8" s="23"/>
      <c r="I8" s="89"/>
    </row>
    <row r="9" ht="12.75" customHeight="1">
      <c r="A9" s="36">
        <v>42042.0</v>
      </c>
      <c r="B9" s="64" t="s">
        <v>90</v>
      </c>
      <c r="C9" s="88">
        <v>2.0</v>
      </c>
      <c r="D9" s="65" t="str">
        <f t="shared" si="1"/>
        <v>-$86.78</v>
      </c>
      <c r="E9" s="66">
        <v>-1100000.0</v>
      </c>
      <c r="F9" s="127">
        <v>12676.0</v>
      </c>
      <c r="G9" s="23"/>
      <c r="H9" s="23"/>
      <c r="I9" s="89"/>
    </row>
    <row r="10" ht="12.75" customHeight="1">
      <c r="A10" s="36">
        <v>42047.0</v>
      </c>
      <c r="B10" s="108" t="s">
        <v>91</v>
      </c>
      <c r="C10" s="88"/>
      <c r="D10" s="110">
        <v>15000.0</v>
      </c>
      <c r="E10" s="111">
        <v>1.83537933E8</v>
      </c>
      <c r="F10" s="127">
        <v>12235.0</v>
      </c>
      <c r="G10" s="23"/>
      <c r="H10" s="23"/>
      <c r="I10" s="89"/>
    </row>
    <row r="11" ht="12.75" customHeight="1">
      <c r="A11" s="36">
        <v>42051.0</v>
      </c>
      <c r="B11" s="64" t="s">
        <v>59</v>
      </c>
      <c r="C11" s="88"/>
      <c r="D11" s="65" t="str">
        <f t="shared" ref="D11:D15" si="2">DIVIDE(E11,F11)</f>
        <v>-$39.17</v>
      </c>
      <c r="E11" s="91">
        <v>-500000.0</v>
      </c>
      <c r="F11" s="127">
        <v>12766.0</v>
      </c>
      <c r="G11" s="23"/>
      <c r="H11" s="23"/>
      <c r="I11" s="89"/>
    </row>
    <row r="12" ht="12.75" customHeight="1">
      <c r="A12" s="36">
        <v>42051.0</v>
      </c>
      <c r="B12" s="116" t="s">
        <v>73</v>
      </c>
      <c r="C12" s="88"/>
      <c r="D12" s="65" t="str">
        <f t="shared" si="2"/>
        <v>-$12.08</v>
      </c>
      <c r="E12" s="91">
        <v>-154155.0</v>
      </c>
      <c r="F12" s="127">
        <v>12766.0</v>
      </c>
      <c r="G12" s="23"/>
      <c r="H12" s="23"/>
      <c r="I12" s="89"/>
    </row>
    <row r="13" ht="12.75" customHeight="1">
      <c r="A13" s="92">
        <v>42051.0</v>
      </c>
      <c r="B13" s="64" t="s">
        <v>75</v>
      </c>
      <c r="C13" s="93"/>
      <c r="D13" s="65" t="str">
        <f t="shared" si="2"/>
        <v>-$11.75</v>
      </c>
      <c r="E13" s="91">
        <v>-150000.0</v>
      </c>
      <c r="F13" s="127">
        <v>12766.0</v>
      </c>
      <c r="G13" s="23"/>
      <c r="H13" s="23"/>
      <c r="I13" s="89"/>
    </row>
    <row r="14" ht="12.75" customHeight="1">
      <c r="A14" s="92">
        <v>42051.0</v>
      </c>
      <c r="B14" s="116" t="s">
        <v>92</v>
      </c>
      <c r="C14" s="88">
        <v>2.0</v>
      </c>
      <c r="D14" s="65" t="str">
        <f t="shared" si="2"/>
        <v>-$45.28</v>
      </c>
      <c r="E14" s="91">
        <v>-578000.0</v>
      </c>
      <c r="F14" s="127">
        <v>12766.0</v>
      </c>
      <c r="G14" s="23"/>
      <c r="H14" s="23"/>
      <c r="I14" s="89"/>
    </row>
    <row r="15" ht="12.75" customHeight="1">
      <c r="A15" s="36">
        <v>42062.0</v>
      </c>
      <c r="B15" s="64" t="s">
        <v>21</v>
      </c>
      <c r="C15" s="20">
        <v>4.0</v>
      </c>
      <c r="D15" s="65" t="str">
        <f t="shared" si="2"/>
        <v>-$1,860.62</v>
      </c>
      <c r="E15" s="91">
        <v>-2.3922E7</v>
      </c>
      <c r="F15" s="127">
        <v>12857.0</v>
      </c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Rp473,138,028</v>
      </c>
      <c r="F16" s="94"/>
      <c r="G16" s="7"/>
      <c r="H16" s="23"/>
      <c r="I16" s="34"/>
    </row>
    <row r="17" ht="12.75" customHeight="1">
      <c r="A17" s="98">
        <v>42038.0</v>
      </c>
      <c r="B17" s="120" t="s">
        <v>77</v>
      </c>
      <c r="C17" s="71"/>
      <c r="D17" s="101">
        <v>200.0</v>
      </c>
      <c r="E17" s="102"/>
      <c r="F17" s="94"/>
      <c r="G17" s="7"/>
      <c r="H17" s="23"/>
      <c r="I17" s="34"/>
    </row>
    <row r="18" ht="12.75" customHeight="1">
      <c r="A18" s="98">
        <v>42067.0</v>
      </c>
      <c r="B18" s="120" t="s">
        <v>81</v>
      </c>
      <c r="C18" s="71"/>
      <c r="D18" s="101">
        <v>7165.69</v>
      </c>
      <c r="E18" s="102"/>
      <c r="F18" s="94"/>
      <c r="G18" s="7"/>
      <c r="H18" s="23"/>
      <c r="I18" s="34"/>
    </row>
    <row r="19" ht="12.75" customHeight="1">
      <c r="A19" s="36"/>
      <c r="B19" s="120"/>
      <c r="C19" s="8"/>
      <c r="D19" s="121"/>
      <c r="E19" s="70"/>
      <c r="F19" s="94"/>
      <c r="G19" s="7"/>
      <c r="H19" s="7"/>
      <c r="I19" s="7"/>
    </row>
    <row r="20" ht="12.75" customHeight="1">
      <c r="A20" s="122"/>
      <c r="B20" s="103"/>
      <c r="C20" s="104"/>
      <c r="D20" s="132"/>
      <c r="E20" s="70"/>
      <c r="F20" s="94"/>
      <c r="G20" s="7"/>
      <c r="H20" s="7"/>
      <c r="I20" s="7"/>
    </row>
    <row r="21" ht="12.75" customHeight="1">
      <c r="A21" s="122"/>
      <c r="B21" s="77"/>
      <c r="C21" s="104"/>
      <c r="D21" s="132"/>
      <c r="E21" s="70"/>
      <c r="F21" s="94"/>
      <c r="G21" s="7"/>
      <c r="H21" s="7"/>
      <c r="I21" s="7"/>
    </row>
    <row r="22" ht="12.75" customHeight="1">
      <c r="A22" s="122"/>
      <c r="B22" s="77"/>
      <c r="C22" s="104"/>
      <c r="D22" s="132"/>
      <c r="E22" s="70"/>
      <c r="F22" s="94"/>
      <c r="G22" s="7"/>
      <c r="H22" s="7"/>
      <c r="I22" s="7"/>
    </row>
    <row r="23" ht="12.75" customHeight="1">
      <c r="A23" s="28"/>
      <c r="B23" s="28"/>
      <c r="C23" s="78"/>
      <c r="D23" s="106"/>
      <c r="E23" s="82"/>
      <c r="F23" s="94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46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7"/>
      <c r="H26" s="7"/>
      <c r="I26" s="7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78</v>
      </c>
      <c r="C3" s="94"/>
      <c r="D3" s="113"/>
      <c r="E3" s="97" t="str">
        <f>februari!E16</f>
        <v>Rp473,138,028</v>
      </c>
      <c r="F3" s="127"/>
      <c r="G3" s="7"/>
      <c r="H3" s="7"/>
      <c r="I3" s="7"/>
    </row>
    <row r="4" ht="12.75" customHeight="1">
      <c r="A4" s="138">
        <v>42069.0</v>
      </c>
      <c r="B4" s="139" t="s">
        <v>79</v>
      </c>
      <c r="C4" s="140"/>
      <c r="D4" s="141"/>
      <c r="E4" s="142">
        <v>200000.0</v>
      </c>
      <c r="F4" s="143"/>
      <c r="G4" s="114"/>
      <c r="H4" s="7"/>
      <c r="I4" s="86"/>
    </row>
    <row r="5" ht="12.75" customHeight="1">
      <c r="A5" s="36">
        <v>42078.0</v>
      </c>
      <c r="B5" s="116" t="s">
        <v>73</v>
      </c>
      <c r="C5" s="88">
        <v>1.0</v>
      </c>
      <c r="D5" s="65" t="str">
        <f t="shared" ref="D5:D9" si="1">DIVIDE(E5,F5)</f>
        <v>-$12.66</v>
      </c>
      <c r="E5" s="91">
        <v>-167531.0</v>
      </c>
      <c r="F5" s="127">
        <v>13238.0</v>
      </c>
      <c r="G5" s="114"/>
      <c r="H5" s="7"/>
      <c r="I5" s="86"/>
    </row>
    <row r="6" ht="12.75" customHeight="1">
      <c r="A6" s="36">
        <v>42078.0</v>
      </c>
      <c r="B6" s="64" t="s">
        <v>93</v>
      </c>
      <c r="C6" s="88">
        <v>1.0</v>
      </c>
      <c r="D6" s="65" t="str">
        <f t="shared" si="1"/>
        <v>-$37.77</v>
      </c>
      <c r="E6" s="91">
        <v>-500000.0</v>
      </c>
      <c r="F6" s="127">
        <v>13238.0</v>
      </c>
      <c r="G6" s="114"/>
      <c r="H6" s="7"/>
      <c r="I6" s="86"/>
    </row>
    <row r="7" ht="12.75" customHeight="1">
      <c r="A7" s="36">
        <v>42079.0</v>
      </c>
      <c r="B7" s="64" t="s">
        <v>92</v>
      </c>
      <c r="C7" s="88">
        <v>2.0</v>
      </c>
      <c r="D7" s="65" t="str">
        <f t="shared" si="1"/>
        <v>-$43.66</v>
      </c>
      <c r="E7" s="66">
        <v>-578000.0</v>
      </c>
      <c r="F7" s="127">
        <v>13238.0</v>
      </c>
      <c r="G7" s="23"/>
      <c r="H7" s="7"/>
      <c r="I7" s="34"/>
    </row>
    <row r="8" ht="12.75" customHeight="1">
      <c r="A8" s="36">
        <v>42080.0</v>
      </c>
      <c r="B8" s="64" t="s">
        <v>94</v>
      </c>
      <c r="C8" s="88">
        <v>1.0</v>
      </c>
      <c r="D8" s="65" t="str">
        <f t="shared" si="1"/>
        <v>-$15.11</v>
      </c>
      <c r="E8" s="128">
        <v>-200000.0</v>
      </c>
      <c r="F8" s="127">
        <v>13238.0</v>
      </c>
      <c r="G8" s="23"/>
      <c r="H8" s="23"/>
      <c r="I8" s="89"/>
    </row>
    <row r="9" ht="12.75" customHeight="1">
      <c r="A9" s="144">
        <v>42082.0</v>
      </c>
      <c r="B9" s="145" t="s">
        <v>95</v>
      </c>
      <c r="C9" s="146"/>
      <c r="D9" s="147" t="str">
        <f t="shared" si="1"/>
        <v>$15.34</v>
      </c>
      <c r="E9" s="142">
        <v>200000.0</v>
      </c>
      <c r="F9" s="148">
        <v>13036.0</v>
      </c>
      <c r="G9" s="23"/>
      <c r="H9" s="23"/>
      <c r="I9" s="89"/>
    </row>
    <row r="10" ht="12.75" customHeight="1">
      <c r="A10" s="36" t="str">
        <f>DATE(2015,3,20)</f>
        <v>3/20/2015</v>
      </c>
      <c r="B10" s="64" t="s">
        <v>96</v>
      </c>
      <c r="C10" s="88">
        <v>1.0</v>
      </c>
      <c r="D10" s="65" t="str">
        <f t="shared" ref="D10:D11" si="2">divide(E10,F10)</f>
        <v>-$9.18</v>
      </c>
      <c r="E10" s="66">
        <v>-120000.0</v>
      </c>
      <c r="F10" s="127">
        <v>13077.0</v>
      </c>
      <c r="G10" s="23"/>
      <c r="H10" s="23"/>
      <c r="I10" s="89"/>
    </row>
    <row r="11" ht="12.75" customHeight="1">
      <c r="A11" s="36">
        <v>42083.0</v>
      </c>
      <c r="B11" s="64" t="s">
        <v>97</v>
      </c>
      <c r="C11" s="88">
        <v>4.0</v>
      </c>
      <c r="D11" s="65" t="str">
        <f t="shared" si="2"/>
        <v>-$15.29</v>
      </c>
      <c r="E11" s="111">
        <v>-200000.0</v>
      </c>
      <c r="F11" s="127">
        <v>13077.0</v>
      </c>
      <c r="G11" s="23"/>
      <c r="H11" s="23"/>
      <c r="I11" s="89"/>
    </row>
    <row r="12" ht="12.75" customHeight="1">
      <c r="A12" s="149">
        <v>42083.0</v>
      </c>
      <c r="B12" s="150" t="s">
        <v>95</v>
      </c>
      <c r="C12" s="151"/>
      <c r="D12" s="147" t="str">
        <f t="shared" ref="D12:D13" si="3">DIVIDE(E12,F12)</f>
        <v>$38.25</v>
      </c>
      <c r="E12" s="142">
        <v>500000.0</v>
      </c>
      <c r="F12" s="148">
        <v>13073.0</v>
      </c>
      <c r="G12" s="23"/>
      <c r="H12" s="23"/>
      <c r="I12" s="89"/>
    </row>
    <row r="13" ht="12.75" customHeight="1">
      <c r="A13" s="36">
        <v>42093.0</v>
      </c>
      <c r="B13" s="152" t="s">
        <v>21</v>
      </c>
      <c r="C13" s="88">
        <v>4.0</v>
      </c>
      <c r="D13" s="65" t="str">
        <f t="shared" si="3"/>
        <v>-$1,957.97</v>
      </c>
      <c r="E13" s="91">
        <v>-2.562E7</v>
      </c>
      <c r="F13" s="127">
        <v>13085.0</v>
      </c>
      <c r="G13" s="23"/>
      <c r="H13" s="23"/>
      <c r="I13" s="89"/>
    </row>
    <row r="14" ht="12.75" customHeight="1">
      <c r="A14" s="92"/>
      <c r="B14" s="64"/>
      <c r="C14" s="93"/>
      <c r="D14" s="65"/>
      <c r="E14" s="91"/>
      <c r="F14" s="127"/>
      <c r="G14" s="23"/>
      <c r="H14" s="23"/>
      <c r="I14" s="89"/>
    </row>
    <row r="15" ht="12.75" customHeight="1">
      <c r="A15" s="92"/>
      <c r="B15" s="152" t="s">
        <v>98</v>
      </c>
      <c r="C15" s="88"/>
      <c r="D15" s="65"/>
      <c r="E15" s="91"/>
      <c r="F15" s="127"/>
      <c r="G15" s="23"/>
      <c r="H15" s="23"/>
      <c r="I15" s="89"/>
    </row>
    <row r="16" ht="12.75" customHeight="1">
      <c r="A16" s="36"/>
      <c r="B16" s="64"/>
      <c r="C16" s="20"/>
      <c r="D16" s="65"/>
      <c r="E16" s="91"/>
      <c r="F16" s="127"/>
      <c r="G16" s="7"/>
      <c r="H16" s="23"/>
      <c r="I16" s="89"/>
    </row>
    <row r="17" ht="12.75" customHeight="1">
      <c r="A17" s="94"/>
      <c r="B17" s="130"/>
      <c r="C17" s="94"/>
      <c r="D17" s="118"/>
      <c r="E17" s="119" t="str">
        <f>sum(E3:E16)</f>
        <v>Rp446,652,497</v>
      </c>
      <c r="F17" s="94"/>
      <c r="G17" s="7"/>
      <c r="H17" s="23"/>
      <c r="I17" s="34"/>
    </row>
    <row r="18" ht="12.75" customHeight="1">
      <c r="A18" s="153"/>
      <c r="B18" s="153"/>
      <c r="C18" s="153"/>
      <c r="D18" s="153"/>
      <c r="E18" s="153"/>
      <c r="F18" s="94"/>
      <c r="G18" s="7"/>
      <c r="H18" s="23"/>
      <c r="I18" s="34"/>
    </row>
    <row r="19" ht="12.75" customHeight="1">
      <c r="A19" s="154">
        <v>42093.0</v>
      </c>
      <c r="B19" s="155" t="s">
        <v>99</v>
      </c>
      <c r="C19" s="94"/>
      <c r="D19" s="156">
        <v>9663.54</v>
      </c>
      <c r="E19" s="157"/>
      <c r="F19" s="94"/>
      <c r="G19" s="7"/>
      <c r="H19" s="23"/>
      <c r="I19" s="34"/>
    </row>
    <row r="20" ht="12.75" customHeight="1">
      <c r="A20" s="158">
        <v>42067.0</v>
      </c>
      <c r="B20" s="159" t="s">
        <v>77</v>
      </c>
      <c r="C20" s="160"/>
      <c r="D20" s="161">
        <v>-201.0</v>
      </c>
      <c r="E20" s="162"/>
      <c r="F20" s="94"/>
      <c r="G20" s="7"/>
      <c r="H20" s="7"/>
      <c r="I20" s="7"/>
    </row>
    <row r="21" ht="12.75" customHeight="1">
      <c r="A21" s="154"/>
      <c r="B21" s="87"/>
      <c r="C21" s="94"/>
      <c r="D21" s="163"/>
      <c r="E21" s="157"/>
      <c r="F21" s="94"/>
      <c r="G21" s="7"/>
      <c r="H21" s="7"/>
      <c r="I21" s="7"/>
    </row>
    <row r="22" ht="12.75" customHeight="1">
      <c r="A22" s="154"/>
      <c r="B22" s="87"/>
      <c r="C22" s="94"/>
      <c r="D22" s="163"/>
      <c r="E22" s="157"/>
      <c r="F22" s="94"/>
      <c r="G22" s="7"/>
      <c r="H22" s="7"/>
      <c r="I22" s="7"/>
    </row>
    <row r="23" ht="12.75" customHeight="1">
      <c r="A23" s="154"/>
      <c r="B23" s="87"/>
      <c r="C23" s="94"/>
      <c r="D23" s="163"/>
      <c r="E23" s="157"/>
      <c r="F23" s="94"/>
      <c r="G23" s="7"/>
      <c r="H23" s="7"/>
      <c r="I23" s="7"/>
    </row>
    <row r="24" ht="12.75" customHeight="1">
      <c r="A24" s="94"/>
      <c r="B24" s="94"/>
      <c r="C24" s="94"/>
      <c r="D24" s="164"/>
      <c r="E24" s="157"/>
      <c r="F24" s="94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7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46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100</v>
      </c>
      <c r="C3" s="169"/>
      <c r="D3" s="172"/>
      <c r="E3" s="173" t="str">
        <f>march!E17</f>
        <v>Rp446,652,497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42103.0</v>
      </c>
      <c r="B5" s="180" t="s">
        <v>93</v>
      </c>
      <c r="C5" s="181"/>
      <c r="D5" s="182" t="str">
        <f t="shared" ref="D5:D9" si="1">DIVIDE(E5,F5)</f>
        <v>-$38.53</v>
      </c>
      <c r="E5" s="183">
        <v>-500000.0</v>
      </c>
      <c r="F5" s="174">
        <v>12977.0</v>
      </c>
      <c r="G5" s="114"/>
      <c r="H5" s="7"/>
      <c r="I5" s="86"/>
    </row>
    <row r="6" ht="12.75" customHeight="1">
      <c r="A6" s="179">
        <v>42108.0</v>
      </c>
      <c r="B6" s="180" t="s">
        <v>101</v>
      </c>
      <c r="C6" s="181"/>
      <c r="D6" s="182" t="str">
        <f t="shared" si="1"/>
        <v>-$15.43</v>
      </c>
      <c r="E6" s="184">
        <v>-200000.0</v>
      </c>
      <c r="F6" s="174">
        <v>12960.0</v>
      </c>
      <c r="G6" s="23"/>
      <c r="H6" s="7"/>
      <c r="I6" s="34"/>
    </row>
    <row r="7" ht="12.75" customHeight="1">
      <c r="A7" s="179">
        <v>42108.0</v>
      </c>
      <c r="B7" s="180" t="s">
        <v>73</v>
      </c>
      <c r="C7" s="181"/>
      <c r="D7" s="182" t="str">
        <f t="shared" si="1"/>
        <v>-$13.35</v>
      </c>
      <c r="E7" s="128">
        <v>-173000.0</v>
      </c>
      <c r="F7" s="174">
        <v>12960.0</v>
      </c>
      <c r="G7" s="23"/>
      <c r="H7" s="23"/>
      <c r="I7" s="89"/>
    </row>
    <row r="8" ht="12.75" customHeight="1">
      <c r="A8" s="185">
        <v>42119.0</v>
      </c>
      <c r="B8" s="116" t="s">
        <v>92</v>
      </c>
      <c r="C8" s="186">
        <v>2.0</v>
      </c>
      <c r="D8" s="182" t="str">
        <f t="shared" si="1"/>
        <v>-$44.65</v>
      </c>
      <c r="E8" s="183">
        <v>-578000.0</v>
      </c>
      <c r="F8" s="174">
        <v>12946.0</v>
      </c>
      <c r="G8" s="23"/>
      <c r="H8" s="23"/>
      <c r="I8" s="89"/>
    </row>
    <row r="9" ht="12.75" customHeight="1">
      <c r="A9" s="179">
        <v>42124.0</v>
      </c>
      <c r="B9" s="180" t="s">
        <v>36</v>
      </c>
      <c r="C9" s="181">
        <v>4.0</v>
      </c>
      <c r="D9" s="182" t="str">
        <f t="shared" si="1"/>
        <v>-$1,754.55</v>
      </c>
      <c r="E9" s="184">
        <v>-2.286E7</v>
      </c>
      <c r="F9" s="187">
        <v>13029.0</v>
      </c>
      <c r="G9" s="23"/>
      <c r="H9" s="23"/>
      <c r="I9" s="89"/>
    </row>
    <row r="10" ht="12.75" customHeight="1">
      <c r="A10" s="179">
        <v>42124.0</v>
      </c>
      <c r="B10" s="180" t="s">
        <v>93</v>
      </c>
      <c r="C10" s="181"/>
      <c r="D10" s="182" t="str">
        <f>divide(E10,F10)</f>
        <v>-$38.38</v>
      </c>
      <c r="E10" s="183">
        <v>-500000.0</v>
      </c>
      <c r="F10" s="187">
        <v>13029.0</v>
      </c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91"/>
      <c r="E14" s="192" t="str">
        <f>sum(E3:E10)</f>
        <v>Rp421,841,497</v>
      </c>
      <c r="F14" s="174"/>
      <c r="G14" s="23"/>
      <c r="H14" s="23"/>
      <c r="I14" s="89"/>
    </row>
    <row r="15" ht="12.75" customHeight="1">
      <c r="A15" s="175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193">
        <v>42103.0</v>
      </c>
      <c r="B16" s="155" t="s">
        <v>102</v>
      </c>
      <c r="C16" s="169"/>
      <c r="D16" s="194">
        <v>10299.8</v>
      </c>
      <c r="E16" s="195"/>
      <c r="F16" s="169"/>
      <c r="G16" s="7"/>
      <c r="H16" s="23"/>
      <c r="I16" s="34"/>
    </row>
    <row r="17" ht="12.75" customHeight="1">
      <c r="A17" s="196">
        <v>42104.0</v>
      </c>
      <c r="B17" s="197" t="s">
        <v>103</v>
      </c>
      <c r="C17" s="198"/>
      <c r="D17" s="199">
        <v>-200.0</v>
      </c>
      <c r="E17" s="200"/>
      <c r="F17" s="169"/>
      <c r="G17" s="7"/>
      <c r="H17" s="23"/>
      <c r="I17" s="34"/>
    </row>
    <row r="18" ht="12.75" customHeight="1">
      <c r="A18" s="193">
        <v>42109.0</v>
      </c>
      <c r="B18" s="201" t="s">
        <v>104</v>
      </c>
      <c r="C18" s="169"/>
      <c r="D18" s="202">
        <v>1760.0</v>
      </c>
      <c r="E18" s="203"/>
      <c r="F18" s="169"/>
      <c r="G18" s="7"/>
      <c r="H18" s="23"/>
      <c r="I18" s="34"/>
    </row>
    <row r="19" ht="12.75" customHeight="1">
      <c r="A19" s="193"/>
      <c r="B19" s="201"/>
      <c r="C19" s="169"/>
      <c r="D19" s="202"/>
      <c r="E19" s="203"/>
      <c r="F19" s="169"/>
      <c r="G19" s="7"/>
      <c r="H19" s="7"/>
      <c r="I19" s="7"/>
    </row>
    <row r="20" ht="12.75" customHeight="1">
      <c r="A20" s="193"/>
      <c r="B20" s="171"/>
      <c r="C20" s="169"/>
      <c r="D20" s="172"/>
      <c r="E20" s="203"/>
      <c r="F20" s="169"/>
      <c r="G20" s="7"/>
      <c r="H20" s="7"/>
      <c r="I20" s="7"/>
    </row>
    <row r="21" ht="12.75" customHeight="1">
      <c r="A21" s="193"/>
      <c r="B21" s="171"/>
      <c r="C21" s="169"/>
      <c r="D21" s="172"/>
      <c r="E21" s="203"/>
      <c r="F21" s="169"/>
      <c r="G21" s="7"/>
      <c r="H21" s="7"/>
      <c r="I21" s="7"/>
    </row>
    <row r="22" ht="12.75" customHeight="1">
      <c r="A22" s="193"/>
      <c r="B22" s="171"/>
      <c r="C22" s="169"/>
      <c r="D22" s="172"/>
      <c r="E22" s="203"/>
      <c r="F22" s="169"/>
      <c r="G22" s="7"/>
      <c r="H22" s="7"/>
      <c r="I22" s="7"/>
    </row>
    <row r="23" ht="12.75" customHeight="1">
      <c r="A23" s="169"/>
      <c r="B23" s="169"/>
      <c r="C23" s="169"/>
      <c r="D23" s="204"/>
      <c r="E23" s="203"/>
      <c r="F23" s="169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46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7"/>
      <c r="H26" s="7"/>
      <c r="I26" s="7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105</v>
      </c>
      <c r="C3" s="169"/>
      <c r="D3" s="172"/>
      <c r="E3" s="173" t="str">
        <f>April2015!E14</f>
        <v>Rp421,841,497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42126.0</v>
      </c>
      <c r="B5" s="180" t="s">
        <v>19</v>
      </c>
      <c r="C5" s="181">
        <v>12.0</v>
      </c>
      <c r="D5" s="182" t="str">
        <f t="shared" ref="D5:D6" si="1">DIVIDE(E5,F5)</f>
        <v>-$922.72</v>
      </c>
      <c r="E5" s="183">
        <v>-1.2E7</v>
      </c>
      <c r="F5" s="174">
        <v>13005.0</v>
      </c>
      <c r="G5" s="114"/>
      <c r="H5" s="7"/>
      <c r="I5" s="86"/>
    </row>
    <row r="6" ht="12.75" customHeight="1">
      <c r="A6" s="179">
        <v>42139.0</v>
      </c>
      <c r="B6" s="180" t="s">
        <v>92</v>
      </c>
      <c r="C6" s="181">
        <v>2.0</v>
      </c>
      <c r="D6" s="205" t="str">
        <f t="shared" si="1"/>
        <v>-$44.22</v>
      </c>
      <c r="E6" s="184">
        <v>-578000.0</v>
      </c>
      <c r="F6" s="174">
        <v>13072.0</v>
      </c>
      <c r="G6" s="23"/>
      <c r="H6" s="7"/>
      <c r="I6" s="34"/>
    </row>
    <row r="7" ht="12.75" customHeight="1">
      <c r="A7" s="179">
        <v>42153.0</v>
      </c>
      <c r="B7" s="180" t="s">
        <v>21</v>
      </c>
      <c r="C7" s="181">
        <v>4.0</v>
      </c>
      <c r="D7" s="182" t="str">
        <f>divide(E7,F7)</f>
        <v>-$1,904.94</v>
      </c>
      <c r="E7" s="128">
        <v>-2.517E7</v>
      </c>
      <c r="F7" s="174">
        <v>13213.0</v>
      </c>
      <c r="G7" s="23"/>
      <c r="H7" s="23"/>
      <c r="I7" s="89"/>
    </row>
    <row r="8" ht="12.75" customHeight="1">
      <c r="A8" s="185"/>
      <c r="B8" s="116"/>
      <c r="C8" s="186"/>
      <c r="D8" s="182"/>
      <c r="E8" s="183"/>
      <c r="F8" s="174"/>
      <c r="G8" s="23"/>
      <c r="H8" s="23"/>
      <c r="I8" s="89"/>
    </row>
    <row r="9" ht="12.75" customHeight="1">
      <c r="A9" s="179"/>
      <c r="B9" s="180"/>
      <c r="C9" s="181"/>
      <c r="D9" s="182"/>
      <c r="E9" s="184"/>
      <c r="F9" s="206"/>
      <c r="G9" s="23"/>
      <c r="H9" s="23"/>
      <c r="I9" s="89"/>
    </row>
    <row r="10" ht="12.75" customHeight="1">
      <c r="A10" s="179"/>
      <c r="B10" s="180"/>
      <c r="C10" s="181"/>
      <c r="D10" s="182"/>
      <c r="E10" s="183"/>
      <c r="F10" s="206"/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07"/>
      <c r="B16" s="166"/>
      <c r="C16" s="176"/>
      <c r="D16" s="191"/>
      <c r="E16" s="192" t="str">
        <f>SUM(E3:E7)</f>
        <v>Rp384,093,497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42103.0</v>
      </c>
      <c r="B19" s="155" t="s">
        <v>102</v>
      </c>
      <c r="C19" s="169"/>
      <c r="D19" s="194">
        <v>12168.0</v>
      </c>
      <c r="E19" s="195"/>
      <c r="F19" s="169"/>
      <c r="G19" s="7"/>
      <c r="H19" s="23"/>
      <c r="I19" s="34"/>
    </row>
    <row r="20" ht="12.75" customHeight="1">
      <c r="A20" s="208">
        <v>42143.0</v>
      </c>
      <c r="B20" s="209" t="s">
        <v>104</v>
      </c>
      <c r="C20" s="198"/>
      <c r="D20" s="210">
        <v>2379.0</v>
      </c>
      <c r="E20" s="200"/>
      <c r="F20" s="169"/>
      <c r="G20" s="7"/>
      <c r="H20" s="23"/>
      <c r="I20" s="34"/>
    </row>
    <row r="21" ht="12.75" customHeight="1">
      <c r="A21" s="193"/>
      <c r="B21" s="201"/>
      <c r="C21" s="169"/>
      <c r="D21" s="202"/>
      <c r="E21" s="203"/>
      <c r="F21" s="169"/>
      <c r="G21" s="7"/>
      <c r="H21" s="23"/>
      <c r="I21" s="34"/>
    </row>
    <row r="22" ht="12.75" customHeight="1">
      <c r="A22" s="193"/>
      <c r="B22" s="201"/>
      <c r="C22" s="169"/>
      <c r="D22" s="202"/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106</v>
      </c>
      <c r="C3" s="169"/>
      <c r="D3" s="172"/>
      <c r="E3" s="173" t="str">
        <f>May2015!E16</f>
        <v>Rp384,093,497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42162.0</v>
      </c>
      <c r="B5" s="180" t="s">
        <v>93</v>
      </c>
      <c r="C5" s="181"/>
      <c r="D5" s="182"/>
      <c r="E5" s="183">
        <v>-500000.0</v>
      </c>
      <c r="F5" s="174">
        <v>13396.0</v>
      </c>
      <c r="G5" s="114"/>
      <c r="H5" s="7"/>
      <c r="I5" s="86"/>
    </row>
    <row r="6" ht="12.75" customHeight="1">
      <c r="A6" s="179">
        <v>42162.0</v>
      </c>
      <c r="B6" s="180" t="s">
        <v>107</v>
      </c>
      <c r="C6" s="181"/>
      <c r="D6" s="205"/>
      <c r="E6" s="184">
        <v>-437500.0</v>
      </c>
      <c r="F6" s="174">
        <v>13396.0</v>
      </c>
      <c r="G6" s="23"/>
      <c r="H6" s="7"/>
      <c r="I6" s="34"/>
    </row>
    <row r="7" ht="12.75" customHeight="1">
      <c r="A7" s="179">
        <v>42180.0</v>
      </c>
      <c r="B7" s="180" t="s">
        <v>93</v>
      </c>
      <c r="C7" s="181"/>
      <c r="D7" s="182"/>
      <c r="E7" s="128">
        <v>-500000.0</v>
      </c>
      <c r="F7" s="174">
        <v>13323.0</v>
      </c>
      <c r="G7" s="23"/>
      <c r="H7" s="23"/>
      <c r="I7" s="89"/>
    </row>
    <row r="8" ht="12.75" customHeight="1">
      <c r="A8" s="185">
        <v>42184.0</v>
      </c>
      <c r="B8" s="116" t="s">
        <v>92</v>
      </c>
      <c r="C8" s="186"/>
      <c r="D8" s="182"/>
      <c r="E8" s="183">
        <v>-578000.0</v>
      </c>
      <c r="F8" s="174">
        <v>13281.0</v>
      </c>
      <c r="G8" s="23"/>
      <c r="H8" s="23"/>
      <c r="I8" s="89"/>
    </row>
    <row r="9" ht="12.75" customHeight="1">
      <c r="A9" s="179">
        <v>42185.0</v>
      </c>
      <c r="B9" s="180" t="s">
        <v>21</v>
      </c>
      <c r="C9" s="181"/>
      <c r="D9" s="182"/>
      <c r="E9" s="184">
        <v>-2.515E7</v>
      </c>
      <c r="F9" s="211">
        <v>13327.0</v>
      </c>
      <c r="G9" s="23"/>
      <c r="H9" s="23"/>
      <c r="I9" s="89"/>
    </row>
    <row r="10" ht="12.75" customHeight="1">
      <c r="A10" s="179">
        <v>42185.0</v>
      </c>
      <c r="B10" s="180" t="s">
        <v>108</v>
      </c>
      <c r="C10" s="181"/>
      <c r="D10" s="182"/>
      <c r="E10" s="183">
        <v>-2.163E7</v>
      </c>
      <c r="F10" s="211">
        <v>13327.0</v>
      </c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12"/>
      <c r="B16" s="213"/>
      <c r="C16" s="214"/>
      <c r="D16" s="215"/>
      <c r="E16" s="216" t="str">
        <f>SUM(E3:E15)</f>
        <v>Rp335,297,997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42163.0</v>
      </c>
      <c r="B19" s="155" t="s">
        <v>102</v>
      </c>
      <c r="C19" s="169"/>
      <c r="D19" s="194">
        <v>16916.0</v>
      </c>
      <c r="E19" s="195"/>
      <c r="F19" s="169"/>
      <c r="G19" s="7"/>
      <c r="H19" s="23"/>
      <c r="I19" s="34"/>
    </row>
    <row r="20" ht="12.75" customHeight="1">
      <c r="A20" s="208">
        <v>42143.0</v>
      </c>
      <c r="B20" s="209" t="s">
        <v>104</v>
      </c>
      <c r="C20" s="198"/>
      <c r="D20" s="210">
        <v>2480.19</v>
      </c>
      <c r="E20" s="200"/>
      <c r="F20" s="169"/>
      <c r="G20" s="7"/>
      <c r="H20" s="23"/>
      <c r="I20" s="34"/>
    </row>
    <row r="21" ht="12.75" customHeight="1">
      <c r="A21" s="217">
        <v>42175.0</v>
      </c>
      <c r="B21" s="159" t="s">
        <v>77</v>
      </c>
      <c r="C21" s="218"/>
      <c r="D21" s="161">
        <v>-200.0</v>
      </c>
      <c r="E21" s="203"/>
      <c r="F21" s="169"/>
      <c r="G21" s="7"/>
      <c r="H21" s="23"/>
      <c r="I21" s="34"/>
    </row>
    <row r="22" ht="12.75" customHeight="1">
      <c r="A22" s="219"/>
      <c r="B22" s="220"/>
      <c r="C22" s="221"/>
      <c r="D22" s="222" t="str">
        <f>SUM(D19:D21)</f>
        <v>$19,196.19</v>
      </c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109</v>
      </c>
      <c r="C3" s="169"/>
      <c r="D3" s="172"/>
      <c r="E3" s="173" t="str">
        <f>June2015!E16</f>
        <v>Rp335,297,997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42197.0</v>
      </c>
      <c r="B5" s="209" t="s">
        <v>92</v>
      </c>
      <c r="C5" s="181">
        <v>2.0</v>
      </c>
      <c r="D5" s="182" t="str">
        <f t="shared" ref="D5:D8" si="1">DIVIDE(E5,F5)</f>
        <v>-$43.41</v>
      </c>
      <c r="E5" s="183" t="str">
        <f>-289000*2</f>
        <v>-Rp578,000</v>
      </c>
      <c r="F5" s="174">
        <v>13315.0</v>
      </c>
      <c r="G5" s="114"/>
      <c r="H5" s="7"/>
      <c r="I5" s="86"/>
    </row>
    <row r="6" ht="12.75" customHeight="1">
      <c r="A6" s="179">
        <v>42207.0</v>
      </c>
      <c r="B6" s="180" t="s">
        <v>107</v>
      </c>
      <c r="C6" s="181"/>
      <c r="D6" s="182" t="str">
        <f t="shared" si="1"/>
        <v>-$28.04</v>
      </c>
      <c r="E6" s="184">
        <v>-376000.0</v>
      </c>
      <c r="F6" s="174">
        <v>13408.0</v>
      </c>
      <c r="G6" s="23"/>
      <c r="H6" s="7"/>
      <c r="I6" s="34"/>
    </row>
    <row r="7" ht="12.75" customHeight="1">
      <c r="A7" s="179">
        <v>42214.0</v>
      </c>
      <c r="B7" s="116" t="s">
        <v>93</v>
      </c>
      <c r="C7" s="181"/>
      <c r="D7" s="182" t="str">
        <f t="shared" si="1"/>
        <v>-$37.18</v>
      </c>
      <c r="E7" s="128">
        <v>-500000.0</v>
      </c>
      <c r="F7" s="174">
        <v>13448.0</v>
      </c>
      <c r="G7" s="23"/>
      <c r="H7" s="23"/>
      <c r="I7" s="89"/>
    </row>
    <row r="8" ht="12.75" customHeight="1">
      <c r="A8" s="185">
        <v>42216.0</v>
      </c>
      <c r="B8" s="116" t="s">
        <v>21</v>
      </c>
      <c r="C8" s="186">
        <v>4.0</v>
      </c>
      <c r="D8" s="182" t="str">
        <f t="shared" si="1"/>
        <v>-$1,605.66</v>
      </c>
      <c r="E8" s="183">
        <v>-2.167E7</v>
      </c>
      <c r="F8" s="174">
        <v>13496.0</v>
      </c>
      <c r="G8" s="23"/>
      <c r="H8" s="23"/>
      <c r="I8" s="89"/>
    </row>
    <row r="9" ht="12.75" customHeight="1">
      <c r="A9" s="179"/>
      <c r="B9" s="180"/>
      <c r="C9" s="181"/>
      <c r="D9" s="182"/>
      <c r="E9" s="184"/>
      <c r="F9" s="211"/>
      <c r="G9" s="23"/>
      <c r="H9" s="23"/>
      <c r="I9" s="89"/>
    </row>
    <row r="10" ht="12.75" customHeight="1">
      <c r="A10" s="179"/>
      <c r="B10" s="180"/>
      <c r="C10" s="181"/>
      <c r="D10" s="182"/>
      <c r="E10" s="183"/>
      <c r="F10" s="211"/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12"/>
      <c r="B16" s="213"/>
      <c r="C16" s="214"/>
      <c r="D16" s="215"/>
      <c r="E16" s="216" t="str">
        <f>(SUM(E3:E8))</f>
        <v>Rp312,173,997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42191.0</v>
      </c>
      <c r="B19" s="155" t="s">
        <v>102</v>
      </c>
      <c r="C19" s="169"/>
      <c r="D19" s="194">
        <v>21821.0</v>
      </c>
      <c r="E19" s="195"/>
      <c r="F19" s="169"/>
      <c r="G19" s="7"/>
      <c r="H19" s="23"/>
      <c r="I19" s="34"/>
    </row>
    <row r="20" ht="12.75" customHeight="1">
      <c r="A20" s="208">
        <v>42191.0</v>
      </c>
      <c r="B20" s="209" t="s">
        <v>104</v>
      </c>
      <c r="C20" s="198"/>
      <c r="D20" s="210">
        <v>2576.49</v>
      </c>
      <c r="E20" s="200"/>
      <c r="F20" s="169"/>
      <c r="G20" s="7"/>
      <c r="H20" s="23"/>
      <c r="I20" s="34"/>
    </row>
    <row r="21" ht="12.75" customHeight="1">
      <c r="A21" s="217">
        <v>42191.0</v>
      </c>
      <c r="B21" s="159" t="s">
        <v>77</v>
      </c>
      <c r="C21" s="218"/>
      <c r="D21" s="161">
        <v>-200.0</v>
      </c>
      <c r="E21" s="203"/>
      <c r="F21" s="169"/>
      <c r="G21" s="7"/>
      <c r="H21" s="23"/>
      <c r="I21" s="34"/>
    </row>
    <row r="22" ht="12.75" customHeight="1">
      <c r="A22" s="223">
        <v>42191.0</v>
      </c>
      <c r="B22" s="224" t="s">
        <v>110</v>
      </c>
      <c r="C22" s="225"/>
      <c r="D22" s="226">
        <v>-56.72</v>
      </c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111</v>
      </c>
      <c r="C3" s="169"/>
      <c r="D3" s="172"/>
      <c r="E3" s="173" t="str">
        <f>july2015!E16</f>
        <v>Rp312,173,997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42227.0</v>
      </c>
      <c r="B5" s="116" t="s">
        <v>112</v>
      </c>
      <c r="C5" s="181">
        <v>1.0</v>
      </c>
      <c r="D5" s="182" t="str">
        <f t="shared" ref="D5:D10" si="1">DIVIDE(E5,F5)</f>
        <v>-$51.55</v>
      </c>
      <c r="E5" s="183">
        <v>-700000.0</v>
      </c>
      <c r="F5" s="174">
        <v>13579.0</v>
      </c>
      <c r="G5" s="114"/>
      <c r="H5" s="7"/>
      <c r="I5" s="86"/>
    </row>
    <row r="6" ht="12.75" customHeight="1">
      <c r="A6" s="179">
        <v>41868.0</v>
      </c>
      <c r="B6" s="180" t="s">
        <v>113</v>
      </c>
      <c r="C6" s="181"/>
      <c r="D6" s="182" t="str">
        <f t="shared" si="1"/>
        <v>-$8.35</v>
      </c>
      <c r="E6" s="184">
        <v>-116000.0</v>
      </c>
      <c r="F6" s="174">
        <v>13887.0</v>
      </c>
      <c r="G6" s="23"/>
      <c r="H6" s="7"/>
      <c r="I6" s="34"/>
    </row>
    <row r="7" ht="12.75" customHeight="1">
      <c r="A7" s="179">
        <v>41868.0</v>
      </c>
      <c r="B7" s="116" t="s">
        <v>107</v>
      </c>
      <c r="C7" s="181"/>
      <c r="D7" s="182" t="str">
        <f t="shared" si="1"/>
        <v>-$25.61</v>
      </c>
      <c r="E7" s="128">
        <v>-355605.0</v>
      </c>
      <c r="F7" s="174">
        <v>13887.0</v>
      </c>
      <c r="G7" s="23"/>
      <c r="H7" s="23"/>
      <c r="I7" s="89"/>
    </row>
    <row r="8" ht="12.75" customHeight="1">
      <c r="A8" s="179">
        <v>41868.0</v>
      </c>
      <c r="B8" s="116" t="s">
        <v>114</v>
      </c>
      <c r="C8" s="186">
        <v>2.0</v>
      </c>
      <c r="D8" s="182" t="str">
        <f t="shared" si="1"/>
        <v>-$41.62</v>
      </c>
      <c r="E8" s="183">
        <v>-578000.0</v>
      </c>
      <c r="F8" s="174">
        <v>13887.0</v>
      </c>
      <c r="G8" s="23"/>
      <c r="H8" s="23"/>
      <c r="I8" s="89"/>
    </row>
    <row r="9" ht="12.75" customHeight="1">
      <c r="A9" s="179">
        <v>42234.0</v>
      </c>
      <c r="B9" s="180" t="s">
        <v>93</v>
      </c>
      <c r="C9" s="181"/>
      <c r="D9" s="182" t="str">
        <f t="shared" si="1"/>
        <v>-$36.11</v>
      </c>
      <c r="E9" s="184">
        <v>-500000.0</v>
      </c>
      <c r="F9" s="174">
        <v>13847.0</v>
      </c>
      <c r="G9" s="23"/>
      <c r="H9" s="23"/>
      <c r="I9" s="89"/>
    </row>
    <row r="10" ht="12.75" customHeight="1">
      <c r="A10" s="179">
        <v>42237.0</v>
      </c>
      <c r="B10" s="180" t="s">
        <v>115</v>
      </c>
      <c r="C10" s="181"/>
      <c r="D10" s="182" t="str">
        <f t="shared" si="1"/>
        <v>-$128.52</v>
      </c>
      <c r="E10" s="183">
        <v>-1765700.0</v>
      </c>
      <c r="F10" s="211">
        <v>13739.0</v>
      </c>
      <c r="G10" s="23"/>
      <c r="H10" s="23"/>
      <c r="I10" s="89"/>
    </row>
    <row r="11" ht="12.75" customHeight="1">
      <c r="A11" s="179">
        <v>42238.0</v>
      </c>
      <c r="B11" s="180" t="s">
        <v>116</v>
      </c>
      <c r="C11" s="181"/>
      <c r="D11" s="182"/>
      <c r="E11" s="183"/>
      <c r="F11" s="174"/>
      <c r="G11" s="23"/>
      <c r="H11" s="23"/>
      <c r="I11" s="89"/>
    </row>
    <row r="12" ht="12.75" customHeight="1">
      <c r="A12" s="179"/>
      <c r="B12" s="152" t="s">
        <v>117</v>
      </c>
      <c r="C12" s="181"/>
      <c r="D12" s="182"/>
      <c r="E12" s="183"/>
      <c r="F12" s="174"/>
      <c r="G12" s="23"/>
      <c r="H12" s="23"/>
      <c r="I12" s="89"/>
    </row>
    <row r="13" ht="12.75" customHeight="1">
      <c r="A13" s="227"/>
      <c r="B13" s="180" t="s">
        <v>118</v>
      </c>
      <c r="C13" s="228"/>
      <c r="D13" s="182"/>
      <c r="E13" s="183"/>
      <c r="F13" s="174"/>
      <c r="G13" s="23"/>
      <c r="H13" s="23"/>
      <c r="I13" s="89"/>
    </row>
    <row r="14" ht="12.75" customHeight="1">
      <c r="A14" s="227"/>
      <c r="B14" s="152" t="s">
        <v>119</v>
      </c>
      <c r="C14" s="181"/>
      <c r="D14" s="182"/>
      <c r="E14" s="183"/>
      <c r="F14" s="174"/>
      <c r="G14" s="23"/>
      <c r="H14" s="23"/>
      <c r="I14" s="89"/>
    </row>
    <row r="15" ht="12.75" customHeight="1">
      <c r="A15" s="229"/>
      <c r="B15" s="180" t="s">
        <v>120</v>
      </c>
      <c r="C15" s="181"/>
      <c r="D15" s="182" t="str">
        <f t="shared" ref="D15:D23" si="2">DIVIDE(E15,F15)</f>
        <v>-$784.98</v>
      </c>
      <c r="E15" s="183">
        <v>-1.1025E7</v>
      </c>
      <c r="F15" s="174">
        <v>14045.0</v>
      </c>
      <c r="G15" s="7"/>
      <c r="H15" s="23"/>
      <c r="I15" s="89"/>
    </row>
    <row r="16" ht="12.75" customHeight="1">
      <c r="A16" s="229">
        <v>42241.0</v>
      </c>
      <c r="B16" s="180" t="s">
        <v>121</v>
      </c>
      <c r="C16" s="181"/>
      <c r="D16" s="182" t="str">
        <f t="shared" si="2"/>
        <v>-$76.11</v>
      </c>
      <c r="E16" s="183">
        <v>-1070000.0</v>
      </c>
      <c r="F16" s="174">
        <v>14059.0</v>
      </c>
      <c r="G16" s="7"/>
      <c r="H16" s="23"/>
      <c r="I16" s="89"/>
    </row>
    <row r="17" ht="12.75" customHeight="1">
      <c r="A17" s="229">
        <v>42243.0</v>
      </c>
      <c r="B17" s="180" t="s">
        <v>96</v>
      </c>
      <c r="C17" s="181">
        <v>1.0</v>
      </c>
      <c r="D17" s="182" t="str">
        <f t="shared" si="2"/>
        <v>-$11.04</v>
      </c>
      <c r="E17" s="183">
        <v>-157000.0</v>
      </c>
      <c r="F17" s="174">
        <v>14225.0</v>
      </c>
      <c r="G17" s="7"/>
      <c r="H17" s="23"/>
      <c r="I17" s="89"/>
    </row>
    <row r="18" ht="12.75" customHeight="1">
      <c r="A18" s="229">
        <v>42243.0</v>
      </c>
      <c r="B18" s="180" t="s">
        <v>122</v>
      </c>
      <c r="C18" s="181"/>
      <c r="D18" s="182" t="str">
        <f t="shared" si="2"/>
        <v>-$6.19</v>
      </c>
      <c r="E18" s="183">
        <v>-88000.0</v>
      </c>
      <c r="F18" s="174">
        <v>14224.0</v>
      </c>
      <c r="G18" s="7"/>
      <c r="H18" s="23"/>
      <c r="I18" s="89"/>
    </row>
    <row r="19" ht="12.75" customHeight="1">
      <c r="A19" s="229">
        <v>42240.0</v>
      </c>
      <c r="B19" s="180" t="s">
        <v>123</v>
      </c>
      <c r="C19" s="181"/>
      <c r="D19" s="182" t="str">
        <f t="shared" si="2"/>
        <v>-$120.33</v>
      </c>
      <c r="E19" s="183">
        <v>-1690000.0</v>
      </c>
      <c r="F19" s="174">
        <v>14045.0</v>
      </c>
      <c r="G19" s="7"/>
      <c r="H19" s="23"/>
      <c r="I19" s="89"/>
    </row>
    <row r="20" ht="12.75" customHeight="1">
      <c r="A20" s="230">
        <v>42244.0</v>
      </c>
      <c r="B20" s="180" t="s">
        <v>124</v>
      </c>
      <c r="C20" s="181"/>
      <c r="D20" s="182" t="str">
        <f t="shared" si="2"/>
        <v>-$142.68</v>
      </c>
      <c r="E20" s="183">
        <v>-2000000.0</v>
      </c>
      <c r="F20" s="174">
        <v>14017.0</v>
      </c>
      <c r="G20" s="7"/>
      <c r="H20" s="23"/>
      <c r="I20" s="89"/>
    </row>
    <row r="21" ht="12.75" customHeight="1">
      <c r="A21" s="229">
        <v>42244.0</v>
      </c>
      <c r="B21" s="180" t="s">
        <v>36</v>
      </c>
      <c r="C21" s="181">
        <v>4.0</v>
      </c>
      <c r="D21" s="182" t="str">
        <f t="shared" si="2"/>
        <v>-$1,854.89</v>
      </c>
      <c r="E21" s="183">
        <v>-2.6E7</v>
      </c>
      <c r="F21" s="174">
        <v>14017.0</v>
      </c>
      <c r="G21" s="7"/>
      <c r="H21" s="23"/>
      <c r="I21" s="89"/>
    </row>
    <row r="22" ht="12.75" customHeight="1">
      <c r="A22" s="207"/>
      <c r="B22" s="166" t="s">
        <v>79</v>
      </c>
      <c r="C22" s="176"/>
      <c r="D22" s="177" t="str">
        <f t="shared" si="2"/>
        <v>$235.61</v>
      </c>
      <c r="E22" s="178">
        <v>3302500.0</v>
      </c>
      <c r="F22" s="174">
        <v>14017.0</v>
      </c>
      <c r="G22" s="7"/>
      <c r="H22" s="23"/>
      <c r="I22" s="89"/>
    </row>
    <row r="23" ht="12.75" customHeight="1">
      <c r="A23" s="207">
        <v>42247.0</v>
      </c>
      <c r="B23" s="166" t="s">
        <v>124</v>
      </c>
      <c r="C23" s="176"/>
      <c r="D23" s="177" t="str">
        <f t="shared" si="2"/>
        <v>$71.12</v>
      </c>
      <c r="E23" s="178">
        <v>1000000.0</v>
      </c>
      <c r="F23" s="174">
        <v>14060.0</v>
      </c>
      <c r="G23" s="7"/>
      <c r="H23" s="23"/>
      <c r="I23" s="89"/>
    </row>
    <row r="24" ht="12.75" customHeight="1">
      <c r="A24" s="212"/>
      <c r="B24" s="213"/>
      <c r="C24" s="214"/>
      <c r="D24" s="215"/>
      <c r="E24" s="216" t="str">
        <f>sum(E3:E23)</f>
        <v>Rp270,431,192</v>
      </c>
      <c r="F24" s="174"/>
      <c r="G24" s="7"/>
      <c r="H24" s="23"/>
      <c r="I24" s="89"/>
    </row>
    <row r="25" ht="12.75" customHeight="1">
      <c r="A25" s="207"/>
      <c r="B25" s="166"/>
      <c r="C25" s="176"/>
      <c r="D25" s="177"/>
      <c r="E25" s="178"/>
      <c r="F25" s="174"/>
      <c r="G25" s="7"/>
      <c r="H25" s="23"/>
      <c r="I25" s="89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</row>
    <row r="27" ht="12.75" customHeight="1">
      <c r="A27" s="193">
        <v>42191.0</v>
      </c>
      <c r="B27" s="155" t="s">
        <v>102</v>
      </c>
      <c r="C27" s="169"/>
      <c r="D27" s="194">
        <v>26211.41</v>
      </c>
      <c r="E27" s="195"/>
      <c r="F27" s="169"/>
      <c r="G27" s="7"/>
      <c r="H27" s="23"/>
      <c r="I27" s="34"/>
    </row>
    <row r="28" ht="12.75" customHeight="1">
      <c r="A28" s="208">
        <v>42221.0</v>
      </c>
      <c r="B28" s="209" t="s">
        <v>104</v>
      </c>
      <c r="C28" s="198"/>
      <c r="D28" s="210">
        <v>2675.5</v>
      </c>
      <c r="E28" s="200"/>
      <c r="F28" s="169"/>
      <c r="G28" s="7"/>
      <c r="H28" s="23"/>
      <c r="I28" s="34"/>
    </row>
    <row r="29" ht="12.75" customHeight="1">
      <c r="A29" s="217">
        <v>42226.0</v>
      </c>
      <c r="B29" s="159" t="s">
        <v>77</v>
      </c>
      <c r="C29" s="218"/>
      <c r="D29" s="161">
        <v>-200.0</v>
      </c>
      <c r="E29" s="203"/>
      <c r="F29" s="169"/>
      <c r="G29" s="7"/>
      <c r="H29" s="23"/>
      <c r="I29" s="34"/>
    </row>
    <row r="30" ht="12.75" customHeight="1">
      <c r="A30" s="223"/>
      <c r="B30" s="224"/>
      <c r="C30" s="225"/>
      <c r="D30" s="226"/>
      <c r="E30" s="203"/>
      <c r="F30" s="169"/>
      <c r="G30" s="7"/>
      <c r="H30" s="7"/>
      <c r="I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8.14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125</v>
      </c>
      <c r="C3" s="169"/>
      <c r="D3" s="172"/>
      <c r="E3" s="173" t="str">
        <f>August2015!E24</f>
        <v>Rp270,431,192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42257.0</v>
      </c>
      <c r="B5" s="116" t="s">
        <v>93</v>
      </c>
      <c r="C5" s="181"/>
      <c r="D5" s="182" t="str">
        <f t="shared" ref="D5:D12" si="1">DIVIDE(E5,F5)</f>
        <v>-$35.16</v>
      </c>
      <c r="E5" s="183">
        <v>-500000.0</v>
      </c>
      <c r="F5" s="174">
        <v>14219.0</v>
      </c>
      <c r="G5" s="114"/>
      <c r="H5" s="7"/>
      <c r="I5" s="86"/>
    </row>
    <row r="6" ht="12.75" customHeight="1">
      <c r="A6" s="179">
        <v>42259.0</v>
      </c>
      <c r="B6" s="180" t="s">
        <v>126</v>
      </c>
      <c r="C6" s="181"/>
      <c r="D6" s="182" t="str">
        <f t="shared" si="1"/>
        <v>-$24.99</v>
      </c>
      <c r="E6" s="184">
        <v>-358160.0</v>
      </c>
      <c r="F6" s="174">
        <v>14335.0</v>
      </c>
      <c r="G6" s="23"/>
      <c r="H6" s="7"/>
      <c r="I6" s="34"/>
    </row>
    <row r="7" ht="12.75" customHeight="1">
      <c r="A7" s="179">
        <v>42262.0</v>
      </c>
      <c r="B7" s="116" t="s">
        <v>127</v>
      </c>
      <c r="C7" s="181">
        <v>2.0</v>
      </c>
      <c r="D7" s="182" t="str">
        <f t="shared" si="1"/>
        <v>-$40.23</v>
      </c>
      <c r="E7" s="128" t="str">
        <f>-289000*C7</f>
        <v>-Rp578,000</v>
      </c>
      <c r="F7" s="174">
        <v>14367.0</v>
      </c>
      <c r="G7" s="23"/>
      <c r="H7" s="23"/>
      <c r="I7" s="89"/>
    </row>
    <row r="8" ht="12.75" customHeight="1">
      <c r="A8" s="179">
        <v>42262.0</v>
      </c>
      <c r="B8" s="116" t="s">
        <v>128</v>
      </c>
      <c r="C8" s="186">
        <v>1.0</v>
      </c>
      <c r="D8" s="182" t="str">
        <f t="shared" si="1"/>
        <v>-$6.68</v>
      </c>
      <c r="E8" s="183">
        <v>-96000.0</v>
      </c>
      <c r="F8" s="174">
        <v>14367.0</v>
      </c>
      <c r="G8" s="23"/>
      <c r="H8" s="23"/>
      <c r="I8" s="89"/>
    </row>
    <row r="9" ht="12.75" customHeight="1">
      <c r="A9" s="179">
        <v>42262.0</v>
      </c>
      <c r="B9" s="180" t="s">
        <v>129</v>
      </c>
      <c r="C9" s="181">
        <v>2.0</v>
      </c>
      <c r="D9" s="182" t="str">
        <f t="shared" si="1"/>
        <v>-$27.28</v>
      </c>
      <c r="E9" s="184" t="str">
        <f>-196000*2</f>
        <v>-Rp392,000</v>
      </c>
      <c r="F9" s="174">
        <v>14367.0</v>
      </c>
      <c r="G9" s="23"/>
      <c r="H9" s="23"/>
      <c r="I9" s="89"/>
    </row>
    <row r="10" ht="12.75" customHeight="1">
      <c r="A10" s="179">
        <v>42268.0</v>
      </c>
      <c r="B10" s="180" t="s">
        <v>130</v>
      </c>
      <c r="C10" s="181">
        <v>1.0</v>
      </c>
      <c r="D10" s="182" t="str">
        <f t="shared" si="1"/>
        <v>-$69.04</v>
      </c>
      <c r="E10" s="183">
        <v>-1000000.0</v>
      </c>
      <c r="F10" s="211">
        <v>14484.0</v>
      </c>
      <c r="G10" s="23"/>
      <c r="H10" s="23"/>
      <c r="I10" s="89"/>
    </row>
    <row r="11" ht="12.75" customHeight="1">
      <c r="A11" s="179">
        <v>42273.0</v>
      </c>
      <c r="B11" s="180" t="s">
        <v>130</v>
      </c>
      <c r="C11" s="181">
        <v>1.0</v>
      </c>
      <c r="D11" s="182" t="str">
        <f t="shared" si="1"/>
        <v>-$136.82</v>
      </c>
      <c r="E11" s="183">
        <v>-2000000.0</v>
      </c>
      <c r="F11" s="174">
        <v>14618.0</v>
      </c>
      <c r="G11" s="23"/>
      <c r="H11" s="23"/>
      <c r="I11" s="89"/>
    </row>
    <row r="12" ht="12.75" customHeight="1">
      <c r="A12" s="179">
        <v>42277.0</v>
      </c>
      <c r="B12" s="152" t="s">
        <v>21</v>
      </c>
      <c r="C12" s="181">
        <v>5.0</v>
      </c>
      <c r="D12" s="182" t="str">
        <f t="shared" si="1"/>
        <v>-$2,163.16</v>
      </c>
      <c r="E12" s="183">
        <v>-3.15E7</v>
      </c>
      <c r="F12" s="174">
        <v>14562.0</v>
      </c>
      <c r="G12" s="23"/>
      <c r="H12" s="23"/>
      <c r="I12" s="89"/>
    </row>
    <row r="13" ht="12.75" customHeight="1">
      <c r="A13" s="227"/>
      <c r="B13" s="180"/>
      <c r="C13" s="228"/>
      <c r="D13" s="182"/>
      <c r="E13" s="183"/>
      <c r="F13" s="174"/>
      <c r="G13" s="23"/>
      <c r="H13" s="23"/>
      <c r="I13" s="89"/>
    </row>
    <row r="14" ht="12.75" customHeight="1">
      <c r="A14" s="227"/>
      <c r="B14" s="152"/>
      <c r="C14" s="181"/>
      <c r="D14" s="182"/>
      <c r="E14" s="183"/>
      <c r="F14" s="174"/>
      <c r="G14" s="23"/>
      <c r="H14" s="23"/>
      <c r="I14" s="89"/>
    </row>
    <row r="15" ht="12.75" customHeight="1">
      <c r="A15" s="229"/>
      <c r="B15" s="180"/>
      <c r="C15" s="181"/>
      <c r="D15" s="182"/>
      <c r="E15" s="183"/>
      <c r="F15" s="174"/>
      <c r="G15" s="7"/>
      <c r="H15" s="23"/>
      <c r="I15" s="89"/>
    </row>
    <row r="16" ht="12.75" customHeight="1">
      <c r="A16" s="229"/>
      <c r="B16" s="180"/>
      <c r="C16" s="181"/>
      <c r="D16" s="182"/>
      <c r="E16" s="183"/>
      <c r="F16" s="174"/>
      <c r="G16" s="7"/>
      <c r="H16" s="23"/>
      <c r="I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131</v>
      </c>
      <c r="I18" s="232"/>
    </row>
    <row r="19" ht="12.75" customHeight="1">
      <c r="A19" s="229"/>
      <c r="B19" s="180"/>
      <c r="C19" s="181"/>
      <c r="D19" s="182"/>
      <c r="E19" s="183"/>
      <c r="F19" s="174"/>
      <c r="G19" s="7"/>
      <c r="H19" s="233" t="str">
        <f>Sum(D5:D12)+D29+D30</f>
        <v>-$2,715.12</v>
      </c>
      <c r="I19" s="234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</row>
    <row r="24" ht="12.75" customHeight="1">
      <c r="A24" s="212"/>
      <c r="B24" s="213"/>
      <c r="C24" s="214"/>
      <c r="D24" s="215"/>
      <c r="E24" s="216" t="str">
        <f>sum(E3:E23)</f>
        <v>Rp234,007,032</v>
      </c>
      <c r="F24" s="174"/>
      <c r="G24" s="7"/>
      <c r="H24" s="23"/>
      <c r="I24" s="89"/>
    </row>
    <row r="25" ht="12.75" customHeight="1">
      <c r="A25" s="207"/>
      <c r="B25" s="166"/>
      <c r="C25" s="176"/>
      <c r="D25" s="177"/>
      <c r="E25" s="178"/>
      <c r="F25" s="174"/>
      <c r="G25" s="7"/>
      <c r="H25" s="23"/>
      <c r="I25" s="89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</row>
    <row r="27" ht="12.75" customHeight="1">
      <c r="A27" s="193">
        <v>42254.0</v>
      </c>
      <c r="B27" s="155" t="s">
        <v>102</v>
      </c>
      <c r="C27" s="169"/>
      <c r="D27" s="194">
        <v>32473.91</v>
      </c>
      <c r="E27" s="195"/>
      <c r="F27" s="169"/>
      <c r="G27" s="7"/>
      <c r="H27" s="23"/>
      <c r="I27" s="34"/>
    </row>
    <row r="28" ht="12.75" customHeight="1">
      <c r="A28" s="208">
        <v>42252.0</v>
      </c>
      <c r="B28" s="209" t="s">
        <v>104</v>
      </c>
      <c r="C28" s="198"/>
      <c r="D28" s="210">
        <v>2628.83</v>
      </c>
      <c r="E28" s="200"/>
      <c r="F28" s="169"/>
      <c r="G28" s="7"/>
      <c r="H28" s="23"/>
      <c r="I28" s="34"/>
    </row>
    <row r="29" ht="12.75" customHeight="1">
      <c r="A29" s="217">
        <v>42254.0</v>
      </c>
      <c r="B29" s="159" t="s">
        <v>77</v>
      </c>
      <c r="C29" s="218"/>
      <c r="D29" s="161">
        <v>-200.0</v>
      </c>
      <c r="E29" s="203"/>
      <c r="F29" s="169"/>
      <c r="G29" s="7"/>
      <c r="H29" s="23"/>
      <c r="I29" s="34"/>
    </row>
    <row r="30" ht="12.75" customHeight="1">
      <c r="A30" s="235">
        <v>42263.0</v>
      </c>
      <c r="B30" s="236" t="s">
        <v>132</v>
      </c>
      <c r="C30" s="218"/>
      <c r="D30" s="161">
        <v>-11.75</v>
      </c>
      <c r="E30" s="203"/>
      <c r="F30" s="169"/>
      <c r="G30" s="7"/>
      <c r="H30" s="7"/>
      <c r="I30" s="7"/>
    </row>
    <row r="31" ht="12.75" customHeight="1">
      <c r="A31" s="235"/>
      <c r="B31" s="236"/>
      <c r="C31" s="225"/>
      <c r="D31" s="226"/>
      <c r="E31" s="203"/>
      <c r="F31" s="169"/>
      <c r="G31" s="7"/>
      <c r="H31" s="7"/>
      <c r="I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133</v>
      </c>
      <c r="C3" s="169"/>
      <c r="D3" s="172"/>
      <c r="E3" s="173" t="str">
        <f>September2015!E24</f>
        <v>Rp234,007,032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5">
        <v>42283.0</v>
      </c>
      <c r="B5" s="135" t="s">
        <v>95</v>
      </c>
      <c r="C5" s="176"/>
      <c r="D5" s="177"/>
      <c r="E5" s="178">
        <v>2.29642E7</v>
      </c>
      <c r="F5" s="174"/>
      <c r="G5" s="114"/>
      <c r="H5" s="7"/>
      <c r="I5" s="86"/>
      <c r="J5" s="86"/>
      <c r="K5" s="86"/>
    </row>
    <row r="6" ht="12.75" customHeight="1">
      <c r="A6" s="179">
        <v>42283.0</v>
      </c>
      <c r="B6" s="180" t="s">
        <v>134</v>
      </c>
      <c r="C6" s="181"/>
      <c r="D6" s="182" t="str">
        <f t="shared" ref="D6:D16" si="1">DIVIDE(E6,F6)</f>
        <v>-$73.94</v>
      </c>
      <c r="E6" s="184">
        <v>-1000000.0</v>
      </c>
      <c r="F6" s="174">
        <v>13525.0</v>
      </c>
      <c r="G6" s="23"/>
      <c r="H6" s="7"/>
      <c r="I6" s="34"/>
      <c r="J6" s="34"/>
      <c r="K6" s="34"/>
    </row>
    <row r="7" ht="12.75" customHeight="1">
      <c r="A7" s="179">
        <v>42286.0</v>
      </c>
      <c r="B7" s="116" t="s">
        <v>93</v>
      </c>
      <c r="C7" s="181"/>
      <c r="D7" s="182" t="str">
        <f t="shared" si="1"/>
        <v>-$36.97</v>
      </c>
      <c r="E7" s="128">
        <v>-500000.0</v>
      </c>
      <c r="F7" s="174">
        <v>13525.0</v>
      </c>
      <c r="G7" s="23"/>
      <c r="H7" s="23"/>
      <c r="I7" s="89"/>
      <c r="J7" s="89"/>
      <c r="K7" s="89"/>
    </row>
    <row r="8" ht="12.75" customHeight="1">
      <c r="A8" s="179">
        <v>42291.0</v>
      </c>
      <c r="B8" s="116" t="s">
        <v>135</v>
      </c>
      <c r="C8" s="186"/>
      <c r="D8" s="182" t="str">
        <f t="shared" si="1"/>
        <v>-$26.22</v>
      </c>
      <c r="E8" s="183">
        <v>-357000.0</v>
      </c>
      <c r="F8" s="174">
        <v>13616.0</v>
      </c>
      <c r="G8" s="23"/>
      <c r="H8" s="23"/>
      <c r="I8" s="89"/>
      <c r="J8" s="89"/>
      <c r="K8" s="89"/>
    </row>
    <row r="9" ht="12.75" customHeight="1">
      <c r="A9" s="179">
        <v>42291.0</v>
      </c>
      <c r="B9" s="180" t="s">
        <v>136</v>
      </c>
      <c r="C9" s="181">
        <v>3.0</v>
      </c>
      <c r="D9" s="182" t="str">
        <f t="shared" si="1"/>
        <v>-$21.15</v>
      </c>
      <c r="E9" s="184" t="str">
        <f>-96000*3</f>
        <v>-Rp288,000</v>
      </c>
      <c r="F9" s="174">
        <v>13616.0</v>
      </c>
      <c r="G9" s="23"/>
      <c r="H9" s="23"/>
      <c r="I9" s="89"/>
      <c r="J9" s="89"/>
      <c r="K9" s="89"/>
    </row>
    <row r="10" ht="12.75" customHeight="1">
      <c r="A10" s="179">
        <v>42291.0</v>
      </c>
      <c r="B10" s="180" t="s">
        <v>137</v>
      </c>
      <c r="C10" s="181">
        <v>3.0</v>
      </c>
      <c r="D10" s="182" t="str">
        <f t="shared" si="1"/>
        <v>-$42.52</v>
      </c>
      <c r="E10" s="183" t="str">
        <f>-193000*3</f>
        <v>-Rp579,000</v>
      </c>
      <c r="F10" s="174">
        <v>13616.0</v>
      </c>
      <c r="G10" s="23"/>
      <c r="H10" s="23"/>
      <c r="I10" s="89"/>
      <c r="J10" s="89"/>
      <c r="K10" s="89"/>
    </row>
    <row r="11" ht="12.75" customHeight="1">
      <c r="A11" s="179">
        <v>42291.0</v>
      </c>
      <c r="B11" s="180" t="s">
        <v>138</v>
      </c>
      <c r="C11" s="181">
        <v>1.0</v>
      </c>
      <c r="D11" s="182" t="str">
        <f t="shared" si="1"/>
        <v>-$21.23</v>
      </c>
      <c r="E11" s="183">
        <v>-289000.0</v>
      </c>
      <c r="F11" s="174">
        <v>13616.0</v>
      </c>
      <c r="G11" s="23"/>
      <c r="H11" s="23"/>
      <c r="I11" s="89"/>
      <c r="J11" s="89"/>
      <c r="K11" s="89"/>
    </row>
    <row r="12" ht="12.75" customHeight="1">
      <c r="A12" s="179">
        <v>42291.0</v>
      </c>
      <c r="B12" s="152" t="s">
        <v>139</v>
      </c>
      <c r="C12" s="181">
        <v>1.0</v>
      </c>
      <c r="D12" s="182" t="str">
        <f t="shared" si="1"/>
        <v>-$21.23</v>
      </c>
      <c r="E12" s="183">
        <v>-289000.0</v>
      </c>
      <c r="F12" s="174">
        <v>13616.0</v>
      </c>
      <c r="G12" s="23"/>
      <c r="H12" s="23"/>
      <c r="I12" s="89"/>
      <c r="J12" s="89"/>
      <c r="K12" s="89"/>
    </row>
    <row r="13" ht="12.75" customHeight="1">
      <c r="A13" s="179">
        <v>42291.0</v>
      </c>
      <c r="B13" s="152" t="s">
        <v>140</v>
      </c>
      <c r="C13" s="228">
        <v>1.0</v>
      </c>
      <c r="D13" s="182" t="str">
        <f t="shared" si="1"/>
        <v>-$35.91</v>
      </c>
      <c r="E13" s="183">
        <v>-489000.0</v>
      </c>
      <c r="F13" s="174">
        <v>13616.0</v>
      </c>
      <c r="G13" s="23"/>
      <c r="H13" s="23"/>
      <c r="I13" s="89"/>
      <c r="J13" s="89"/>
      <c r="K13" s="89"/>
    </row>
    <row r="14" ht="12.75" customHeight="1">
      <c r="A14" s="189">
        <v>42293.0</v>
      </c>
      <c r="B14" s="188" t="s">
        <v>79</v>
      </c>
      <c r="C14" s="176"/>
      <c r="D14" s="177" t="str">
        <f t="shared" si="1"/>
        <v>$129.05</v>
      </c>
      <c r="E14" s="178">
        <v>1757100.0</v>
      </c>
      <c r="F14" s="174">
        <v>13616.0</v>
      </c>
      <c r="G14" s="23"/>
      <c r="H14" s="23"/>
      <c r="I14" s="89"/>
      <c r="J14" s="89"/>
      <c r="K14" s="89"/>
    </row>
    <row r="15" ht="12.75" customHeight="1">
      <c r="A15" s="229">
        <v>42306.0</v>
      </c>
      <c r="B15" s="116" t="s">
        <v>93</v>
      </c>
      <c r="C15" s="181"/>
      <c r="D15" s="182" t="str">
        <f t="shared" si="1"/>
        <v>-$36.48</v>
      </c>
      <c r="E15" s="183">
        <v>-500000.0</v>
      </c>
      <c r="F15" s="174">
        <v>13707.0</v>
      </c>
      <c r="G15" s="7"/>
      <c r="H15" s="23"/>
      <c r="I15" s="89"/>
      <c r="J15" s="89"/>
      <c r="K15" s="89"/>
    </row>
    <row r="16" ht="12.75" customHeight="1">
      <c r="A16" s="229">
        <v>42307.0</v>
      </c>
      <c r="B16" s="180" t="s">
        <v>36</v>
      </c>
      <c r="C16" s="181">
        <v>5.0</v>
      </c>
      <c r="D16" s="182" t="str">
        <f t="shared" si="1"/>
        <v>-$2,309.38</v>
      </c>
      <c r="E16" s="183">
        <v>-3.15E7</v>
      </c>
      <c r="F16" s="174">
        <v>13640.0</v>
      </c>
      <c r="G16" s="7"/>
      <c r="H16" s="23"/>
      <c r="I16" s="89"/>
      <c r="J16" s="89"/>
      <c r="K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141</v>
      </c>
      <c r="I18" s="237"/>
      <c r="J18" s="238" t="str">
        <f>sum(D6:D13)+D15+D16</f>
        <v>-$2,625.03</v>
      </c>
      <c r="K18" s="239"/>
    </row>
    <row r="19" ht="12.75" customHeight="1">
      <c r="A19" s="229"/>
      <c r="B19" s="180"/>
      <c r="C19" s="181"/>
      <c r="D19" s="182"/>
      <c r="E19" s="183"/>
      <c r="F19" s="174"/>
      <c r="G19" s="7"/>
      <c r="J19" s="239"/>
      <c r="K19" s="239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  <c r="J23" s="89"/>
      <c r="K23" s="89"/>
    </row>
    <row r="24" ht="12.75" customHeight="1">
      <c r="A24" s="212"/>
      <c r="B24" s="213"/>
      <c r="C24" s="214"/>
      <c r="D24" s="215"/>
      <c r="E24" s="216" t="str">
        <f>sum(E3:E23)</f>
        <v>Rp222,937,332</v>
      </c>
      <c r="F24" s="174"/>
      <c r="G24" s="7"/>
      <c r="H24" s="23"/>
      <c r="I24" s="89"/>
      <c r="J24" s="89"/>
      <c r="K24" s="89"/>
    </row>
    <row r="25" ht="12.75" customHeight="1">
      <c r="A25" s="207"/>
      <c r="B25" s="166"/>
      <c r="C25" s="176"/>
      <c r="D25" s="177"/>
      <c r="E25" s="178"/>
      <c r="F25" s="174"/>
      <c r="G25" s="7"/>
      <c r="H25" s="240">
        <v>42282.0</v>
      </c>
      <c r="I25" s="241" t="s">
        <v>142</v>
      </c>
      <c r="J25" s="194">
        <v>35201.69</v>
      </c>
      <c r="K25" s="242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  <c r="J26" s="89"/>
      <c r="K26" s="89"/>
    </row>
    <row r="27" ht="12.75" customHeight="1">
      <c r="A27" s="193"/>
      <c r="B27" s="153"/>
      <c r="C27" s="153"/>
      <c r="D27" s="153"/>
      <c r="E27" s="195"/>
      <c r="F27" s="169"/>
      <c r="G27" s="7"/>
      <c r="H27" s="23"/>
      <c r="I27" s="34"/>
      <c r="J27" s="34"/>
      <c r="K27" s="34"/>
    </row>
    <row r="28" ht="12.75" customHeight="1">
      <c r="A28" s="208">
        <v>42282.0</v>
      </c>
      <c r="B28" s="155" t="s">
        <v>143</v>
      </c>
      <c r="C28" s="198"/>
      <c r="D28" s="210">
        <v>2675.62</v>
      </c>
      <c r="E28" s="200"/>
      <c r="F28" s="169"/>
      <c r="G28" s="7"/>
      <c r="H28" s="23"/>
      <c r="I28" s="34"/>
      <c r="J28" s="34"/>
      <c r="K28" s="34"/>
    </row>
    <row r="29" ht="12.75" customHeight="1">
      <c r="A29" s="217">
        <v>42285.0</v>
      </c>
      <c r="B29" s="159" t="s">
        <v>144</v>
      </c>
      <c r="C29" s="243">
        <v>1.0</v>
      </c>
      <c r="D29" s="161">
        <v>-121.5</v>
      </c>
      <c r="E29" s="203"/>
      <c r="F29" s="169"/>
      <c r="G29" s="7"/>
      <c r="H29" s="23"/>
      <c r="I29" s="34"/>
      <c r="J29" s="34"/>
      <c r="K29" s="34"/>
    </row>
    <row r="30" ht="12.75" customHeight="1">
      <c r="A30" s="235">
        <v>42285.0</v>
      </c>
      <c r="B30" s="236" t="s">
        <v>145</v>
      </c>
      <c r="C30" s="243">
        <v>1.0</v>
      </c>
      <c r="D30" s="161">
        <v>-200.0</v>
      </c>
      <c r="E30" s="203"/>
      <c r="F30" s="169"/>
      <c r="G30" s="7"/>
      <c r="H30" s="7"/>
      <c r="I30" s="7"/>
      <c r="J30" s="7"/>
      <c r="K30" s="7"/>
    </row>
    <row r="31" ht="12.75" customHeight="1">
      <c r="A31" s="235">
        <v>42291.0</v>
      </c>
      <c r="B31" s="116" t="s">
        <v>146</v>
      </c>
      <c r="C31" s="243">
        <v>1.0</v>
      </c>
      <c r="D31" s="226">
        <v>-130.0</v>
      </c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  <c r="J34" s="7"/>
      <c r="K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  <c r="J38" s="7"/>
      <c r="K38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28</v>
      </c>
      <c r="C3" s="10"/>
      <c r="D3" s="13">
        <v>44997.75</v>
      </c>
      <c r="E3" s="14" t="str">
        <f>april!E18</f>
        <v>Rp500,863,445.00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/>
      <c r="H4" s="17"/>
      <c r="I4" s="18"/>
    </row>
    <row r="5" ht="12.75" customHeight="1">
      <c r="A5" s="36">
        <v>41781.0</v>
      </c>
      <c r="B5" s="12" t="s">
        <v>29</v>
      </c>
      <c r="C5" s="20">
        <v>1.0</v>
      </c>
      <c r="D5" s="21">
        <v>-24.96</v>
      </c>
      <c r="E5" s="37">
        <v>-289000.0</v>
      </c>
      <c r="F5" s="7"/>
      <c r="G5" s="9"/>
      <c r="H5" s="7"/>
      <c r="I5" s="19"/>
    </row>
    <row r="6" ht="12.75" customHeight="1">
      <c r="A6" s="36">
        <v>41789.0</v>
      </c>
      <c r="B6" s="12" t="s">
        <v>30</v>
      </c>
      <c r="C6" s="20">
        <v>2.0</v>
      </c>
      <c r="D6" s="21">
        <v>-1302.32</v>
      </c>
      <c r="E6" s="38">
        <v>-1.5073254E7</v>
      </c>
      <c r="F6" s="7"/>
      <c r="G6" s="9"/>
      <c r="H6" s="23"/>
      <c r="I6" s="39"/>
    </row>
    <row r="7" ht="12.75" customHeight="1">
      <c r="B7" s="40"/>
      <c r="D7" s="40"/>
      <c r="E7" s="41"/>
      <c r="F7" s="7"/>
      <c r="G7" s="9"/>
      <c r="H7" s="23"/>
      <c r="I7" s="39"/>
    </row>
    <row r="8" ht="12.75" customHeight="1">
      <c r="A8" s="8"/>
      <c r="B8" s="9"/>
      <c r="C8" s="20"/>
      <c r="D8" s="39"/>
      <c r="E8" s="42"/>
      <c r="F8" s="7"/>
      <c r="G8" s="9"/>
      <c r="H8" s="23"/>
      <c r="I8" s="39"/>
    </row>
    <row r="9" ht="12.75" customHeight="1">
      <c r="A9" s="8"/>
      <c r="B9" s="9"/>
      <c r="C9" s="20"/>
      <c r="D9" s="39"/>
      <c r="E9" s="42"/>
      <c r="F9" s="7"/>
      <c r="G9" s="9"/>
      <c r="H9" s="23"/>
      <c r="I9" s="39"/>
    </row>
    <row r="10" ht="12.75" customHeight="1">
      <c r="A10" s="8"/>
      <c r="B10" s="9"/>
      <c r="C10" s="20"/>
      <c r="D10" s="39"/>
      <c r="E10" s="42"/>
      <c r="F10" s="7"/>
      <c r="G10" s="9"/>
      <c r="H10" s="23"/>
      <c r="I10" s="39"/>
    </row>
    <row r="11" ht="12.75" customHeight="1">
      <c r="A11" s="8"/>
      <c r="B11" s="9"/>
      <c r="C11" s="20"/>
      <c r="D11" s="39"/>
      <c r="E11" s="42"/>
      <c r="F11" s="7"/>
      <c r="G11" s="9"/>
      <c r="H11" s="23"/>
      <c r="I11" s="39"/>
    </row>
    <row r="12" ht="12.75" customHeight="1">
      <c r="A12" s="8"/>
      <c r="B12" s="9"/>
      <c r="C12" s="25"/>
      <c r="D12" s="39"/>
      <c r="E12" s="42"/>
      <c r="F12" s="7"/>
      <c r="G12" s="9"/>
      <c r="H12" s="23"/>
      <c r="I12" s="39"/>
    </row>
    <row r="13" ht="12.75" customHeight="1">
      <c r="A13" s="8"/>
      <c r="B13" s="9"/>
      <c r="C13" s="10"/>
      <c r="D13" s="19"/>
      <c r="E13" s="15"/>
      <c r="F13" s="7"/>
      <c r="G13" s="9"/>
      <c r="H13" s="23"/>
      <c r="I13" s="39"/>
    </row>
    <row r="14" ht="12.75" customHeight="1">
      <c r="A14" s="8"/>
      <c r="B14" s="9"/>
      <c r="C14" s="10"/>
      <c r="D14" s="19"/>
      <c r="E14" s="15"/>
      <c r="F14" s="7"/>
      <c r="G14" s="9"/>
      <c r="H14" s="23"/>
      <c r="I14" s="39"/>
    </row>
    <row r="15" ht="12.75" customHeight="1">
      <c r="A15" s="8"/>
      <c r="B15" s="9"/>
      <c r="C15" s="10"/>
      <c r="D15" s="19"/>
      <c r="E15" s="15"/>
      <c r="F15" s="7"/>
      <c r="G15" s="9"/>
      <c r="H15" s="23"/>
      <c r="I15" s="19"/>
    </row>
    <row r="16" ht="12.75" customHeight="1">
      <c r="A16" s="8"/>
      <c r="B16" s="9"/>
      <c r="C16" s="10"/>
      <c r="D16" s="19"/>
      <c r="E16" s="15"/>
      <c r="F16" s="7"/>
      <c r="G16" s="9"/>
      <c r="H16" s="23"/>
      <c r="I16" s="19"/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11"/>
    </row>
    <row r="18" ht="12.75" customHeight="1">
      <c r="A18" s="28"/>
      <c r="B18" s="29" t="s">
        <v>26</v>
      </c>
      <c r="C18" s="30"/>
      <c r="D18" s="43" t="str">
        <f>SUM(D3:D17)</f>
        <v>$43,670.47</v>
      </c>
      <c r="E18" s="14" t="str">
        <f>SUM(E3:E6)</f>
        <v>Rp485,501,191.00</v>
      </c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 t="s">
        <v>31</v>
      </c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October2015!E24</f>
        <v>Rp222,937,332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5">
        <v>42320.0</v>
      </c>
      <c r="B5" s="116" t="s">
        <v>148</v>
      </c>
      <c r="C5" s="181"/>
      <c r="D5" s="182" t="str">
        <f t="shared" ref="D5:D15" si="1">DIVIDE(E5,F5)</f>
        <v>-$147.51</v>
      </c>
      <c r="E5" s="183">
        <v>-2000000.0</v>
      </c>
      <c r="F5" s="174">
        <v>13558.0</v>
      </c>
      <c r="G5" s="114"/>
      <c r="H5" s="7"/>
      <c r="I5" s="86"/>
      <c r="J5" s="86"/>
      <c r="K5" s="86"/>
    </row>
    <row r="6" ht="12.75" customHeight="1">
      <c r="A6" s="175">
        <v>42322.0</v>
      </c>
      <c r="B6" s="166" t="s">
        <v>79</v>
      </c>
      <c r="C6" s="176"/>
      <c r="D6" s="177" t="str">
        <f t="shared" si="1"/>
        <v>$14.68</v>
      </c>
      <c r="E6" s="244">
        <v>200000.0</v>
      </c>
      <c r="F6" s="174">
        <v>13620.0</v>
      </c>
      <c r="G6" s="23"/>
      <c r="H6" s="7"/>
      <c r="I6" s="34"/>
      <c r="J6" s="34"/>
      <c r="K6" s="34"/>
    </row>
    <row r="7" ht="12.75" customHeight="1">
      <c r="A7" s="175">
        <v>42325.0</v>
      </c>
      <c r="B7" s="116" t="s">
        <v>93</v>
      </c>
      <c r="C7" s="181"/>
      <c r="D7" s="182" t="str">
        <f t="shared" si="1"/>
        <v>-$36.42</v>
      </c>
      <c r="E7" s="128">
        <v>-500000.0</v>
      </c>
      <c r="F7" s="174">
        <v>13729.0</v>
      </c>
      <c r="G7" s="23"/>
      <c r="H7" s="23"/>
      <c r="I7" s="89"/>
      <c r="J7" s="89"/>
      <c r="K7" s="89"/>
    </row>
    <row r="8" ht="12.75" customHeight="1">
      <c r="A8" s="175">
        <v>42326.0</v>
      </c>
      <c r="B8" s="245" t="s">
        <v>135</v>
      </c>
      <c r="C8" s="186"/>
      <c r="D8" s="182" t="str">
        <f t="shared" si="1"/>
        <v>-$30.08</v>
      </c>
      <c r="E8" s="183">
        <v>-414329.0</v>
      </c>
      <c r="F8" s="174">
        <v>13774.0</v>
      </c>
      <c r="G8" s="23"/>
      <c r="H8" s="23"/>
      <c r="I8" s="239" t="str">
        <f>sum(E9:E13)</f>
        <v>(Rp1,934,000.00)</v>
      </c>
      <c r="J8" s="89"/>
      <c r="K8" s="89"/>
    </row>
    <row r="9" ht="12.75" customHeight="1">
      <c r="A9" s="246">
        <v>42326.0</v>
      </c>
      <c r="B9" s="180" t="s">
        <v>136</v>
      </c>
      <c r="C9" s="181">
        <v>3.0</v>
      </c>
      <c r="D9" s="182" t="str">
        <f t="shared" si="1"/>
        <v>-$20.91</v>
      </c>
      <c r="E9" s="184" t="str">
        <f>-96000*3</f>
        <v>-Rp288,000</v>
      </c>
      <c r="F9" s="174">
        <v>13774.0</v>
      </c>
      <c r="G9" s="23"/>
      <c r="H9" s="23"/>
      <c r="I9" s="89"/>
      <c r="J9" s="89"/>
      <c r="K9" s="89"/>
    </row>
    <row r="10" ht="12.75" customHeight="1">
      <c r="A10" s="246">
        <v>42326.0</v>
      </c>
      <c r="B10" s="180" t="s">
        <v>137</v>
      </c>
      <c r="C10" s="181">
        <v>3.0</v>
      </c>
      <c r="D10" s="182" t="str">
        <f t="shared" si="1"/>
        <v>-$42.04</v>
      </c>
      <c r="E10" s="183" t="str">
        <f>-193000*3</f>
        <v>-Rp579,000</v>
      </c>
      <c r="F10" s="174">
        <v>13774.0</v>
      </c>
      <c r="G10" s="23"/>
      <c r="H10" s="23"/>
      <c r="I10" s="89"/>
      <c r="J10" s="89"/>
      <c r="K10" s="89"/>
    </row>
    <row r="11" ht="12.75" customHeight="1">
      <c r="A11" s="246">
        <v>42326.0</v>
      </c>
      <c r="B11" s="180" t="s">
        <v>138</v>
      </c>
      <c r="C11" s="181">
        <v>1.0</v>
      </c>
      <c r="D11" s="182" t="str">
        <f t="shared" si="1"/>
        <v>-$20.98</v>
      </c>
      <c r="E11" s="183">
        <v>-289000.0</v>
      </c>
      <c r="F11" s="174">
        <v>13774.0</v>
      </c>
      <c r="G11" s="23"/>
      <c r="H11" s="23"/>
      <c r="I11" s="89"/>
      <c r="J11" s="89"/>
      <c r="K11" s="89"/>
    </row>
    <row r="12" ht="12.75" customHeight="1">
      <c r="A12" s="246">
        <v>42326.0</v>
      </c>
      <c r="B12" s="152" t="s">
        <v>139</v>
      </c>
      <c r="C12" s="181">
        <v>1.0</v>
      </c>
      <c r="D12" s="182" t="str">
        <f t="shared" si="1"/>
        <v>-$20.98</v>
      </c>
      <c r="E12" s="183">
        <v>-289000.0</v>
      </c>
      <c r="F12" s="174">
        <v>13774.0</v>
      </c>
      <c r="G12" s="23"/>
      <c r="H12" s="23"/>
      <c r="I12" s="89"/>
      <c r="J12" s="89"/>
      <c r="K12" s="89"/>
    </row>
    <row r="13" ht="12.75" customHeight="1">
      <c r="A13" s="246">
        <v>42326.0</v>
      </c>
      <c r="B13" s="152" t="s">
        <v>140</v>
      </c>
      <c r="C13" s="228">
        <v>1.0</v>
      </c>
      <c r="D13" s="182" t="str">
        <f t="shared" si="1"/>
        <v>-$35.50</v>
      </c>
      <c r="E13" s="183">
        <v>-489000.0</v>
      </c>
      <c r="F13" s="174">
        <v>13774.0</v>
      </c>
      <c r="G13" s="23"/>
      <c r="H13" s="23"/>
      <c r="I13" s="89"/>
      <c r="J13" s="89"/>
      <c r="K13" s="89"/>
    </row>
    <row r="14" ht="12.75" customHeight="1">
      <c r="A14" s="246">
        <v>42337.0</v>
      </c>
      <c r="B14" s="245" t="s">
        <v>149</v>
      </c>
      <c r="C14" s="181">
        <v>1.0</v>
      </c>
      <c r="D14" s="182" t="str">
        <f t="shared" si="1"/>
        <v>-$145.41</v>
      </c>
      <c r="E14" s="183">
        <v>-2000000.0</v>
      </c>
      <c r="F14" s="174">
        <v>13754.0</v>
      </c>
      <c r="G14" s="23"/>
      <c r="H14" s="23"/>
      <c r="I14" s="89"/>
      <c r="J14" s="89"/>
      <c r="K14" s="89"/>
    </row>
    <row r="15" ht="12.75" customHeight="1">
      <c r="A15" s="207">
        <v>42328.0</v>
      </c>
      <c r="B15" s="116" t="s">
        <v>21</v>
      </c>
      <c r="C15" s="181">
        <v>5.0</v>
      </c>
      <c r="D15" s="182" t="str">
        <f t="shared" si="1"/>
        <v>-$2,278.48</v>
      </c>
      <c r="E15" s="247">
        <v>-3.15E7</v>
      </c>
      <c r="F15" s="174">
        <v>13825.0</v>
      </c>
      <c r="G15" s="7"/>
      <c r="H15" s="23"/>
      <c r="I15" s="89"/>
      <c r="J15" s="89"/>
      <c r="K15" s="89"/>
    </row>
    <row r="16" ht="12.75" customHeight="1">
      <c r="A16" s="229"/>
      <c r="B16" s="180"/>
      <c r="C16" s="181"/>
      <c r="D16" s="182"/>
      <c r="E16" s="183"/>
      <c r="F16" s="174"/>
      <c r="G16" s="7"/>
      <c r="H16" s="23"/>
      <c r="I16" s="89"/>
      <c r="J16" s="89"/>
      <c r="K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141</v>
      </c>
      <c r="I18" s="237"/>
      <c r="J18" s="238" t="str">
        <f>sum(D4:D20)+D27</f>
        <v>-$2,963.63</v>
      </c>
      <c r="K18" s="239"/>
    </row>
    <row r="19" ht="12.75" customHeight="1">
      <c r="A19" s="229"/>
      <c r="B19" s="180"/>
      <c r="C19" s="181"/>
      <c r="D19" s="182"/>
      <c r="E19" s="183"/>
      <c r="F19" s="174"/>
      <c r="G19" s="7"/>
      <c r="J19" s="239"/>
      <c r="K19" s="239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  <c r="J23" s="89"/>
      <c r="K23" s="89"/>
    </row>
    <row r="24" ht="12.75" customHeight="1">
      <c r="A24" s="212"/>
      <c r="B24" s="213"/>
      <c r="C24" s="214"/>
      <c r="D24" s="215"/>
      <c r="E24" s="216" t="str">
        <f>sum(E3:E23)</f>
        <v>Rp184,789,003</v>
      </c>
      <c r="F24" s="174"/>
      <c r="G24" s="7"/>
      <c r="H24" s="23"/>
      <c r="I24" s="89"/>
      <c r="J24" s="89"/>
      <c r="K24" s="89"/>
    </row>
    <row r="25" ht="12.75" customHeight="1">
      <c r="A25" s="207"/>
      <c r="B25" s="166"/>
      <c r="C25" s="176"/>
      <c r="D25" s="177"/>
      <c r="E25" s="178"/>
      <c r="F25" s="174"/>
      <c r="G25" s="7"/>
      <c r="H25" s="240">
        <v>42312.0</v>
      </c>
      <c r="I25" s="241" t="s">
        <v>142</v>
      </c>
      <c r="J25" s="194">
        <v>37395.37</v>
      </c>
      <c r="K25" s="242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  <c r="J26" s="89"/>
      <c r="K26" s="89"/>
    </row>
    <row r="27" ht="12.75" customHeight="1">
      <c r="A27" s="193">
        <v>42312.0</v>
      </c>
      <c r="B27" s="248" t="s">
        <v>70</v>
      </c>
      <c r="C27" s="249"/>
      <c r="D27" s="250">
        <v>-200.0</v>
      </c>
      <c r="E27" s="195"/>
      <c r="F27" s="169"/>
      <c r="G27" s="7"/>
      <c r="H27" s="23"/>
      <c r="I27" s="34"/>
      <c r="J27" s="34"/>
      <c r="K27" s="34"/>
    </row>
    <row r="28" ht="12.75" customHeight="1">
      <c r="A28" s="208">
        <v>42314.0</v>
      </c>
      <c r="B28" s="155" t="s">
        <v>150</v>
      </c>
      <c r="C28" s="198"/>
      <c r="D28" s="210">
        <v>2595.15</v>
      </c>
      <c r="E28" s="200"/>
      <c r="F28" s="169"/>
      <c r="G28" s="7"/>
      <c r="H28" s="23"/>
      <c r="I28" s="34"/>
      <c r="J28" s="34"/>
      <c r="K28" s="34"/>
    </row>
    <row r="29" ht="12.75" customHeight="1">
      <c r="A29" s="217"/>
      <c r="B29" s="159"/>
      <c r="C29" s="243"/>
      <c r="D29" s="161"/>
      <c r="E29" s="203"/>
      <c r="F29" s="169"/>
      <c r="G29" s="7"/>
      <c r="H29" s="23"/>
      <c r="I29" s="34"/>
      <c r="J29" s="34"/>
      <c r="K29" s="34"/>
    </row>
    <row r="30" ht="12.75" customHeight="1">
      <c r="A30" s="235"/>
      <c r="B30" s="236"/>
      <c r="C30" s="243"/>
      <c r="D30" s="161"/>
      <c r="E30" s="203"/>
      <c r="F30" s="169"/>
      <c r="G30" s="7"/>
      <c r="H30" s="7"/>
      <c r="I30" s="7"/>
      <c r="J30" s="7"/>
      <c r="K30" s="7"/>
    </row>
    <row r="31" ht="12.75" customHeight="1">
      <c r="A31" s="235"/>
      <c r="B31" s="116"/>
      <c r="C31" s="243"/>
      <c r="D31" s="226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  <c r="J34" s="7"/>
      <c r="K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  <c r="J38" s="7"/>
      <c r="K38" s="7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November2015!E24</f>
        <v>Rp184,789,003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>
        <v>42342.0</v>
      </c>
      <c r="B5" s="116" t="s">
        <v>93</v>
      </c>
      <c r="C5" s="181"/>
      <c r="D5" s="182" t="str">
        <f t="shared" ref="D5:D16" si="1">DIVIDE(E5,F5)</f>
        <v>-$36.39</v>
      </c>
      <c r="E5" s="183">
        <v>-502000.0</v>
      </c>
      <c r="F5" s="174">
        <v>13795.0</v>
      </c>
      <c r="G5" s="114"/>
      <c r="H5" s="7"/>
      <c r="I5" s="86"/>
      <c r="J5" s="86"/>
      <c r="K5" s="86"/>
    </row>
    <row r="6" ht="12.75" customHeight="1">
      <c r="A6" s="179">
        <v>42346.0</v>
      </c>
      <c r="B6" s="180" t="s">
        <v>126</v>
      </c>
      <c r="C6" s="181">
        <v>1.0</v>
      </c>
      <c r="D6" s="182" t="str">
        <f t="shared" si="1"/>
        <v>-$32.90</v>
      </c>
      <c r="E6" s="184">
        <v>-454300.0</v>
      </c>
      <c r="F6" s="174">
        <v>13810.0</v>
      </c>
      <c r="G6" s="23"/>
      <c r="H6" s="7"/>
      <c r="I6" s="34"/>
      <c r="J6" s="34"/>
      <c r="K6" s="34"/>
    </row>
    <row r="7" ht="12.75" customHeight="1">
      <c r="A7" s="175"/>
      <c r="B7" s="116" t="s">
        <v>151</v>
      </c>
      <c r="C7" s="181">
        <v>1.0</v>
      </c>
      <c r="D7" s="182" t="str">
        <f t="shared" si="1"/>
        <v>-$13.87</v>
      </c>
      <c r="E7" s="128">
        <v>-193000.0</v>
      </c>
      <c r="F7" s="174">
        <v>13910.0</v>
      </c>
      <c r="G7" s="23"/>
      <c r="H7" s="23"/>
      <c r="I7" s="89"/>
      <c r="J7" s="89"/>
      <c r="K7" s="89"/>
    </row>
    <row r="8" ht="12.75" customHeight="1">
      <c r="A8" s="175"/>
      <c r="B8" s="245" t="s">
        <v>151</v>
      </c>
      <c r="C8" s="186">
        <v>1.0</v>
      </c>
      <c r="D8" s="182" t="str">
        <f t="shared" si="1"/>
        <v>-$13.87</v>
      </c>
      <c r="E8" s="183">
        <v>-193000.0</v>
      </c>
      <c r="F8" s="174">
        <v>13910.0</v>
      </c>
      <c r="G8" s="23"/>
      <c r="H8" s="23"/>
      <c r="I8" s="89"/>
      <c r="J8" s="89"/>
      <c r="K8" s="89"/>
    </row>
    <row r="9" ht="12.75" customHeight="1">
      <c r="A9" s="246"/>
      <c r="B9" s="180" t="s">
        <v>152</v>
      </c>
      <c r="C9" s="181">
        <v>1.0</v>
      </c>
      <c r="D9" s="182" t="str">
        <f t="shared" si="1"/>
        <v>-$20.78</v>
      </c>
      <c r="E9" s="184">
        <v>-289000.0</v>
      </c>
      <c r="F9" s="174">
        <v>13910.0</v>
      </c>
      <c r="G9" s="23"/>
      <c r="H9" s="23"/>
      <c r="I9" s="89"/>
      <c r="J9" s="89"/>
      <c r="K9" s="89"/>
    </row>
    <row r="10" ht="12.75" customHeight="1">
      <c r="A10" s="246"/>
      <c r="B10" s="180" t="s">
        <v>153</v>
      </c>
      <c r="C10" s="181">
        <v>1.0</v>
      </c>
      <c r="D10" s="182" t="str">
        <f t="shared" si="1"/>
        <v>-$6.90</v>
      </c>
      <c r="E10" s="183">
        <v>-96000.0</v>
      </c>
      <c r="F10" s="174">
        <v>13910.0</v>
      </c>
      <c r="G10" s="23"/>
      <c r="H10" s="23"/>
      <c r="I10" s="89"/>
      <c r="J10" s="89"/>
      <c r="K10" s="89"/>
    </row>
    <row r="11" ht="12.75" customHeight="1">
      <c r="A11" s="246"/>
      <c r="B11" s="180" t="s">
        <v>153</v>
      </c>
      <c r="C11" s="181">
        <v>1.0</v>
      </c>
      <c r="D11" s="182" t="str">
        <f t="shared" si="1"/>
        <v>-$6.90</v>
      </c>
      <c r="E11" s="183">
        <v>-96000.0</v>
      </c>
      <c r="F11" s="174">
        <v>13910.0</v>
      </c>
      <c r="G11" s="23"/>
      <c r="H11" s="23"/>
      <c r="I11" s="89"/>
      <c r="J11" s="89"/>
      <c r="K11" s="89"/>
    </row>
    <row r="12" ht="12.75" customHeight="1">
      <c r="A12" s="246"/>
      <c r="B12" s="152" t="s">
        <v>154</v>
      </c>
      <c r="C12" s="181">
        <v>1.0</v>
      </c>
      <c r="D12" s="182" t="str">
        <f t="shared" si="1"/>
        <v>-$20.78</v>
      </c>
      <c r="E12" s="183">
        <v>-289000.0</v>
      </c>
      <c r="F12" s="174">
        <v>13910.0</v>
      </c>
      <c r="G12" s="23"/>
      <c r="H12" s="23"/>
      <c r="I12" s="89"/>
      <c r="J12" s="89"/>
      <c r="K12" s="89"/>
    </row>
    <row r="13" ht="12.75" customHeight="1">
      <c r="A13" s="246"/>
      <c r="B13" s="245" t="s">
        <v>155</v>
      </c>
      <c r="C13" s="181">
        <v>1.0</v>
      </c>
      <c r="D13" s="182" t="str">
        <f t="shared" si="1"/>
        <v>-$20.78</v>
      </c>
      <c r="E13" s="183">
        <v>-289000.0</v>
      </c>
      <c r="F13" s="174">
        <v>13910.0</v>
      </c>
      <c r="G13" s="23"/>
      <c r="H13" s="23"/>
      <c r="I13" s="89"/>
      <c r="J13" s="89"/>
      <c r="K13" s="89"/>
    </row>
    <row r="14" ht="12.75" customHeight="1">
      <c r="A14" s="207"/>
      <c r="B14" s="116" t="s">
        <v>156</v>
      </c>
      <c r="C14" s="181">
        <v>1.0</v>
      </c>
      <c r="D14" s="182" t="str">
        <f t="shared" si="1"/>
        <v>-$34.65</v>
      </c>
      <c r="E14" s="247">
        <v>-482000.0</v>
      </c>
      <c r="F14" s="174">
        <v>13910.0</v>
      </c>
      <c r="G14" s="7"/>
      <c r="H14" s="23"/>
      <c r="I14" s="89"/>
      <c r="J14" s="89"/>
      <c r="K14" s="89"/>
    </row>
    <row r="15" ht="12.75" customHeight="1">
      <c r="A15" s="229">
        <v>42358.0</v>
      </c>
      <c r="B15" s="180" t="s">
        <v>93</v>
      </c>
      <c r="C15" s="181"/>
      <c r="D15" s="182" t="str">
        <f t="shared" si="1"/>
        <v>-$36.16</v>
      </c>
      <c r="E15" s="183">
        <v>-502500.0</v>
      </c>
      <c r="F15" s="174">
        <v>13895.0</v>
      </c>
      <c r="G15" s="7"/>
      <c r="H15" s="23"/>
      <c r="I15" s="89"/>
      <c r="J15" s="89"/>
      <c r="K15" s="89"/>
    </row>
    <row r="16" ht="12.75" customHeight="1">
      <c r="A16" s="229">
        <v>42364.0</v>
      </c>
      <c r="B16" s="180" t="s">
        <v>21</v>
      </c>
      <c r="C16" s="181">
        <v>5.0</v>
      </c>
      <c r="D16" s="182" t="str">
        <f t="shared" si="1"/>
        <v>-$2,314.10</v>
      </c>
      <c r="E16" s="183">
        <v>-3.15065E7</v>
      </c>
      <c r="F16" s="174">
        <v>13615.0</v>
      </c>
      <c r="G16" s="23"/>
    </row>
    <row r="17" ht="12.75" customHeight="1">
      <c r="A17" s="229"/>
      <c r="B17" s="180"/>
      <c r="C17" s="181"/>
      <c r="D17" s="182"/>
      <c r="E17" s="183"/>
      <c r="F17" s="174"/>
      <c r="G17" s="7"/>
      <c r="H17" s="231" t="s">
        <v>157</v>
      </c>
      <c r="I17" s="237"/>
      <c r="J17" s="238" t="str">
        <f>sum(D4:D19)+D27</f>
        <v>-$2,758.09</v>
      </c>
      <c r="K17" s="239"/>
    </row>
    <row r="18" ht="12.75" customHeight="1">
      <c r="A18" s="229"/>
      <c r="B18" s="180"/>
      <c r="C18" s="181"/>
      <c r="D18" s="182"/>
      <c r="E18" s="183"/>
      <c r="F18" s="174"/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Rp149,896,703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42342.0</v>
      </c>
      <c r="I24" s="241" t="s">
        <v>142</v>
      </c>
      <c r="J24" s="194">
        <v>40562.01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/>
      <c r="B26" s="248"/>
      <c r="C26" s="249"/>
      <c r="D26" s="250"/>
      <c r="E26" s="195"/>
      <c r="F26" s="169"/>
      <c r="G26" s="7"/>
      <c r="H26" s="23"/>
      <c r="I26" s="34"/>
      <c r="J26" s="34"/>
      <c r="K26" s="34"/>
    </row>
    <row r="27" ht="12.75" customHeight="1">
      <c r="A27" s="208">
        <v>42349.0</v>
      </c>
      <c r="B27" s="159" t="s">
        <v>77</v>
      </c>
      <c r="C27" s="198"/>
      <c r="D27" s="199">
        <v>-200.0</v>
      </c>
      <c r="E27" s="200"/>
      <c r="F27" s="169"/>
      <c r="G27" s="7"/>
      <c r="H27" s="23"/>
      <c r="I27" s="34"/>
      <c r="J27" s="34"/>
      <c r="K27" s="34"/>
    </row>
    <row r="28" ht="12.75" customHeight="1">
      <c r="A28" s="193">
        <v>42344.0</v>
      </c>
      <c r="B28" s="201" t="s">
        <v>150</v>
      </c>
      <c r="C28" s="243"/>
      <c r="D28" s="202">
        <v>2629.37</v>
      </c>
      <c r="E28" s="17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December2015!E23</f>
        <v>Rp149,896,703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>
        <v>42370.0</v>
      </c>
      <c r="B5" s="116" t="s">
        <v>158</v>
      </c>
      <c r="C5" s="181"/>
      <c r="D5" s="182" t="str">
        <f t="shared" ref="D5:D19" si="1">DIVIDE(E5,F5)</f>
        <v>-$144.56</v>
      </c>
      <c r="E5" s="183">
        <v>-2000000.0</v>
      </c>
      <c r="F5" s="174">
        <v>13835.0</v>
      </c>
      <c r="G5" s="114"/>
      <c r="H5" s="7"/>
      <c r="I5" s="86"/>
      <c r="J5" s="86"/>
      <c r="K5" s="86"/>
    </row>
    <row r="6" ht="12.75" customHeight="1">
      <c r="A6" s="179">
        <v>42373.0</v>
      </c>
      <c r="B6" s="180" t="s">
        <v>93</v>
      </c>
      <c r="C6" s="181"/>
      <c r="D6" s="182" t="str">
        <f t="shared" si="1"/>
        <v>-$36.32</v>
      </c>
      <c r="E6" s="184">
        <v>-502500.0</v>
      </c>
      <c r="F6" s="174">
        <v>13835.0</v>
      </c>
      <c r="G6" s="23"/>
      <c r="H6" s="7"/>
      <c r="I6" s="34"/>
      <c r="J6" s="34"/>
      <c r="K6" s="34"/>
    </row>
    <row r="7" ht="12.75" customHeight="1">
      <c r="A7" s="175">
        <v>42383.0</v>
      </c>
      <c r="B7" s="116" t="s">
        <v>151</v>
      </c>
      <c r="C7" s="181">
        <v>1.0</v>
      </c>
      <c r="D7" s="182" t="str">
        <f t="shared" si="1"/>
        <v>-$13.92</v>
      </c>
      <c r="E7" s="128">
        <v>-193000.0</v>
      </c>
      <c r="F7" s="174">
        <v>13860.0</v>
      </c>
      <c r="G7" s="23"/>
      <c r="H7" s="23"/>
      <c r="I7" s="89"/>
      <c r="J7" s="89"/>
      <c r="K7" s="89"/>
    </row>
    <row r="8" ht="12.75" customHeight="1">
      <c r="A8" s="175"/>
      <c r="B8" s="245" t="s">
        <v>151</v>
      </c>
      <c r="C8" s="186">
        <v>1.0</v>
      </c>
      <c r="D8" s="182" t="str">
        <f t="shared" si="1"/>
        <v>-$13.92</v>
      </c>
      <c r="E8" s="183">
        <v>-193000.0</v>
      </c>
      <c r="F8" s="174">
        <v>13860.0</v>
      </c>
      <c r="G8" s="23"/>
      <c r="H8" s="23"/>
      <c r="I8" s="89"/>
      <c r="J8" s="89"/>
      <c r="K8" s="89"/>
    </row>
    <row r="9" ht="12.75" customHeight="1">
      <c r="A9" s="246"/>
      <c r="B9" s="180" t="s">
        <v>152</v>
      </c>
      <c r="C9" s="181">
        <v>1.0</v>
      </c>
      <c r="D9" s="182" t="str">
        <f t="shared" si="1"/>
        <v>-$20.85</v>
      </c>
      <c r="E9" s="184">
        <v>-289000.0</v>
      </c>
      <c r="F9" s="174">
        <v>13860.0</v>
      </c>
      <c r="G9" s="23"/>
      <c r="H9" s="23"/>
      <c r="I9" s="89"/>
      <c r="J9" s="89"/>
      <c r="K9" s="89"/>
    </row>
    <row r="10" ht="12.75" customHeight="1">
      <c r="A10" s="246"/>
      <c r="B10" s="180" t="s">
        <v>153</v>
      </c>
      <c r="C10" s="181">
        <v>1.0</v>
      </c>
      <c r="D10" s="182" t="str">
        <f t="shared" si="1"/>
        <v>-$6.93</v>
      </c>
      <c r="E10" s="183">
        <v>-96000.0</v>
      </c>
      <c r="F10" s="174">
        <v>13860.0</v>
      </c>
      <c r="G10" s="23"/>
      <c r="H10" s="23"/>
      <c r="I10" s="89"/>
      <c r="J10" s="89"/>
      <c r="K10" s="89"/>
    </row>
    <row r="11" ht="12.75" customHeight="1">
      <c r="A11" s="246"/>
      <c r="B11" s="180" t="s">
        <v>153</v>
      </c>
      <c r="C11" s="181">
        <v>1.0</v>
      </c>
      <c r="D11" s="182" t="str">
        <f t="shared" si="1"/>
        <v>-$6.93</v>
      </c>
      <c r="E11" s="183">
        <v>-96000.0</v>
      </c>
      <c r="F11" s="174">
        <v>13860.0</v>
      </c>
      <c r="G11" s="23"/>
      <c r="H11" s="23"/>
      <c r="I11" s="89"/>
      <c r="J11" s="89"/>
      <c r="K11" s="89"/>
    </row>
    <row r="12" ht="12.75" customHeight="1">
      <c r="A12" s="246"/>
      <c r="B12" s="180" t="s">
        <v>153</v>
      </c>
      <c r="C12" s="181">
        <v>1.0</v>
      </c>
      <c r="D12" s="182" t="str">
        <f t="shared" si="1"/>
        <v>-$6.93</v>
      </c>
      <c r="E12" s="183">
        <v>-96000.0</v>
      </c>
      <c r="F12" s="174">
        <v>13860.0</v>
      </c>
      <c r="G12" s="23"/>
      <c r="H12" s="23"/>
      <c r="I12" s="89"/>
      <c r="J12" s="89"/>
      <c r="K12" s="89"/>
    </row>
    <row r="13" ht="12.75" customHeight="1">
      <c r="A13" s="253"/>
      <c r="B13" s="245" t="s">
        <v>155</v>
      </c>
      <c r="C13" s="181">
        <v>1.0</v>
      </c>
      <c r="D13" s="182" t="str">
        <f t="shared" si="1"/>
        <v>-$20.85</v>
      </c>
      <c r="E13" s="183">
        <v>-289000.0</v>
      </c>
      <c r="F13" s="174">
        <v>13860.0</v>
      </c>
      <c r="G13" s="23"/>
      <c r="H13" s="23"/>
      <c r="I13" s="89"/>
      <c r="J13" s="89"/>
      <c r="K13" s="89"/>
    </row>
    <row r="14" ht="12.75" customHeight="1">
      <c r="A14" s="207"/>
      <c r="B14" s="116" t="s">
        <v>156</v>
      </c>
      <c r="C14" s="181">
        <v>1.0</v>
      </c>
      <c r="D14" s="182" t="str">
        <f t="shared" si="1"/>
        <v>-$34.78</v>
      </c>
      <c r="E14" s="247">
        <v>-482000.0</v>
      </c>
      <c r="F14" s="174">
        <v>13860.0</v>
      </c>
      <c r="G14" s="7"/>
      <c r="H14" s="23"/>
      <c r="I14" s="89"/>
      <c r="J14" s="89"/>
      <c r="K14" s="89"/>
    </row>
    <row r="15" ht="12.75" customHeight="1">
      <c r="A15" s="229"/>
      <c r="B15" s="180" t="s">
        <v>153</v>
      </c>
      <c r="C15" s="181">
        <v>1.0</v>
      </c>
      <c r="D15" s="182" t="str">
        <f t="shared" si="1"/>
        <v>-$6.93</v>
      </c>
      <c r="E15" s="183">
        <v>-96000.0</v>
      </c>
      <c r="F15" s="174">
        <v>13860.0</v>
      </c>
      <c r="G15" s="7"/>
      <c r="H15" s="23"/>
      <c r="I15" s="89"/>
      <c r="J15" s="89"/>
      <c r="K15" s="89"/>
    </row>
    <row r="16" ht="12.75" customHeight="1">
      <c r="A16" s="229"/>
      <c r="B16" s="180" t="s">
        <v>159</v>
      </c>
      <c r="C16" s="181">
        <v>1.0</v>
      </c>
      <c r="D16" s="182" t="str">
        <f t="shared" si="1"/>
        <v>-$6.93</v>
      </c>
      <c r="E16" s="183">
        <v>-96000.0</v>
      </c>
      <c r="F16" s="174">
        <v>13860.0</v>
      </c>
      <c r="G16" s="23"/>
    </row>
    <row r="17" ht="12.75" customHeight="1">
      <c r="A17" s="229">
        <v>42383.0</v>
      </c>
      <c r="B17" s="180" t="s">
        <v>160</v>
      </c>
      <c r="C17" s="181">
        <v>1.0</v>
      </c>
      <c r="D17" s="182" t="str">
        <f t="shared" si="1"/>
        <v>-$32.78</v>
      </c>
      <c r="E17" s="183">
        <v>-454300.0</v>
      </c>
      <c r="F17" s="174">
        <v>13860.0</v>
      </c>
      <c r="G17" s="7"/>
      <c r="H17" s="231" t="s">
        <v>161</v>
      </c>
      <c r="I17" s="237"/>
      <c r="J17" s="238" t="str">
        <f>sum(D4:D19)+D27</f>
        <v>-$2,742.24</v>
      </c>
      <c r="K17" s="239"/>
    </row>
    <row r="18" ht="12.75" customHeight="1">
      <c r="A18" s="229">
        <v>42389.0</v>
      </c>
      <c r="B18" s="180" t="s">
        <v>93</v>
      </c>
      <c r="C18" s="181">
        <v>1.0</v>
      </c>
      <c r="D18" s="182" t="str">
        <f t="shared" si="1"/>
        <v>-$36.13</v>
      </c>
      <c r="E18" s="183">
        <v>-502500.0</v>
      </c>
      <c r="F18" s="174">
        <v>13910.0</v>
      </c>
      <c r="G18" s="7"/>
      <c r="J18" s="239"/>
      <c r="K18" s="239"/>
    </row>
    <row r="19" ht="12.75" customHeight="1">
      <c r="A19" s="230">
        <v>42398.0</v>
      </c>
      <c r="B19" s="180" t="s">
        <v>21</v>
      </c>
      <c r="C19" s="181">
        <v>5.0</v>
      </c>
      <c r="D19" s="182" t="str">
        <f t="shared" si="1"/>
        <v>-$2,153.50</v>
      </c>
      <c r="E19" s="183">
        <v>-2.97915E7</v>
      </c>
      <c r="F19" s="174">
        <v>13834.0</v>
      </c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Rp114,719,903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42370.0</v>
      </c>
      <c r="I24" s="241" t="s">
        <v>142</v>
      </c>
      <c r="J24" s="194">
        <v>43437.69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>
        <v>42375.0</v>
      </c>
      <c r="B26" s="254" t="s">
        <v>143</v>
      </c>
      <c r="C26" s="249"/>
      <c r="D26" s="255">
        <v>2630.37</v>
      </c>
      <c r="E26" s="195"/>
      <c r="F26" s="169"/>
      <c r="G26" s="7"/>
      <c r="H26" s="23"/>
      <c r="I26" s="34"/>
      <c r="J26" s="34"/>
      <c r="K26" s="34"/>
    </row>
    <row r="27" ht="12.75" customHeight="1">
      <c r="A27" s="196">
        <v>42583.0</v>
      </c>
      <c r="B27" s="159" t="s">
        <v>162</v>
      </c>
      <c r="C27" s="198"/>
      <c r="D27" s="199">
        <v>-200.0</v>
      </c>
      <c r="E27" s="200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E28" s="17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January2016!E23</f>
        <v>Rp114,719,903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/>
      <c r="B5" s="116"/>
      <c r="C5" s="181"/>
      <c r="D5" s="182"/>
      <c r="E5" s="183"/>
      <c r="F5" s="174"/>
      <c r="G5" s="114"/>
      <c r="H5" s="7"/>
      <c r="I5" s="86"/>
      <c r="J5" s="86"/>
      <c r="K5" s="86"/>
    </row>
    <row r="6" ht="12.75" customHeight="1">
      <c r="A6" s="179">
        <v>42403.0</v>
      </c>
      <c r="B6" s="180" t="s">
        <v>148</v>
      </c>
      <c r="C6" s="181"/>
      <c r="D6" s="182" t="str">
        <f t="shared" ref="D6:D18" si="1">DIVIDE(E6,F6)</f>
        <v>-$145.56</v>
      </c>
      <c r="E6" s="184">
        <v>-2000000.0</v>
      </c>
      <c r="F6" s="174">
        <v>13740.0</v>
      </c>
      <c r="G6" s="23"/>
      <c r="H6" s="7"/>
      <c r="I6" s="34"/>
      <c r="J6" s="34"/>
      <c r="K6" s="34"/>
    </row>
    <row r="7" ht="12.75" customHeight="1">
      <c r="A7" s="179">
        <v>42408.0</v>
      </c>
      <c r="B7" s="116" t="s">
        <v>35</v>
      </c>
      <c r="C7" s="181"/>
      <c r="D7" s="182" t="str">
        <f t="shared" si="1"/>
        <v>-$36.74</v>
      </c>
      <c r="E7" s="128">
        <v>-500000.0</v>
      </c>
      <c r="F7" s="174">
        <v>13609.0</v>
      </c>
      <c r="G7" s="23"/>
      <c r="H7" s="23"/>
      <c r="I7" s="89"/>
      <c r="J7" s="89"/>
      <c r="K7" s="89"/>
    </row>
    <row r="8" ht="12.75" customHeight="1">
      <c r="A8" s="179">
        <v>42410.0</v>
      </c>
      <c r="B8" s="245" t="s">
        <v>163</v>
      </c>
      <c r="C8" s="186"/>
      <c r="D8" s="182" t="str">
        <f t="shared" si="1"/>
        <v>-$13.43</v>
      </c>
      <c r="E8" s="183">
        <v>-182500.0</v>
      </c>
      <c r="F8" s="174">
        <v>13590.0</v>
      </c>
      <c r="G8" s="23"/>
      <c r="H8" s="23"/>
      <c r="I8" s="89"/>
      <c r="J8" s="89"/>
      <c r="K8" s="89"/>
    </row>
    <row r="9" ht="12.75" customHeight="1">
      <c r="A9" s="256">
        <v>42415.0</v>
      </c>
      <c r="B9" s="257" t="s">
        <v>164</v>
      </c>
      <c r="C9" s="181"/>
      <c r="D9" s="182" t="str">
        <f t="shared" si="1"/>
        <v>-$14.32</v>
      </c>
      <c r="E9" s="258">
        <v>-193000.0</v>
      </c>
      <c r="F9" s="174">
        <v>13474.0</v>
      </c>
      <c r="G9" s="23"/>
      <c r="H9" s="23"/>
      <c r="I9" s="89"/>
      <c r="J9" s="89"/>
      <c r="K9" s="89"/>
    </row>
    <row r="10" ht="12.75" customHeight="1">
      <c r="A10" s="256">
        <v>42416.0</v>
      </c>
      <c r="B10" s="259" t="s">
        <v>165</v>
      </c>
      <c r="C10" s="181"/>
      <c r="D10" s="182" t="str">
        <f t="shared" si="1"/>
        <v>-$35.77</v>
      </c>
      <c r="E10" s="260">
        <v>-482000.0</v>
      </c>
      <c r="F10" s="174">
        <v>13474.0</v>
      </c>
      <c r="G10" s="23"/>
      <c r="H10" s="23"/>
      <c r="I10" s="89"/>
      <c r="J10" s="89"/>
      <c r="K10" s="89"/>
    </row>
    <row r="11" ht="12.75" customHeight="1">
      <c r="A11" s="256">
        <v>42417.0</v>
      </c>
      <c r="B11" s="259" t="s">
        <v>166</v>
      </c>
      <c r="C11" s="181"/>
      <c r="D11" s="182" t="str">
        <f t="shared" si="1"/>
        <v>-$21.45</v>
      </c>
      <c r="E11" s="260">
        <v>-289000.0</v>
      </c>
      <c r="F11" s="174">
        <v>13474.0</v>
      </c>
      <c r="G11" s="23"/>
      <c r="H11" s="23"/>
      <c r="I11" s="89"/>
      <c r="J11" s="89"/>
      <c r="K11" s="89"/>
    </row>
    <row r="12" ht="12.75" customHeight="1">
      <c r="A12" s="256">
        <v>42418.0</v>
      </c>
      <c r="B12" s="259" t="s">
        <v>164</v>
      </c>
      <c r="C12" s="181"/>
      <c r="D12" s="182" t="str">
        <f t="shared" si="1"/>
        <v>-$14.32</v>
      </c>
      <c r="E12" s="260">
        <v>-193000.0</v>
      </c>
      <c r="F12" s="174">
        <v>13474.0</v>
      </c>
      <c r="G12" s="23"/>
      <c r="H12" s="23"/>
      <c r="I12" s="89"/>
      <c r="J12" s="89"/>
      <c r="K12" s="89"/>
    </row>
    <row r="13" ht="12.75" customHeight="1">
      <c r="A13" s="256">
        <v>42419.0</v>
      </c>
      <c r="B13" s="259" t="s">
        <v>167</v>
      </c>
      <c r="C13" s="181"/>
      <c r="D13" s="182" t="str">
        <f t="shared" si="1"/>
        <v>-$7.12</v>
      </c>
      <c r="E13" s="260">
        <v>-96000.0</v>
      </c>
      <c r="F13" s="174">
        <v>13474.0</v>
      </c>
      <c r="G13" s="23"/>
      <c r="H13" s="23"/>
      <c r="I13" s="89"/>
      <c r="J13" s="89"/>
      <c r="K13" s="89"/>
    </row>
    <row r="14" ht="12.75" customHeight="1">
      <c r="A14" s="256">
        <v>42420.0</v>
      </c>
      <c r="B14" s="257" t="s">
        <v>167</v>
      </c>
      <c r="C14" s="261"/>
      <c r="D14" s="182" t="str">
        <f t="shared" si="1"/>
        <v>-$7.12</v>
      </c>
      <c r="E14" s="247">
        <v>-96000.0</v>
      </c>
      <c r="F14" s="174">
        <v>13474.0</v>
      </c>
      <c r="G14" s="7"/>
      <c r="H14" s="23"/>
      <c r="I14" s="89"/>
      <c r="J14" s="89"/>
      <c r="K14" s="89"/>
    </row>
    <row r="15" ht="12.75" customHeight="1">
      <c r="A15" s="256">
        <v>42421.0</v>
      </c>
      <c r="B15" s="262" t="s">
        <v>167</v>
      </c>
      <c r="C15" s="181"/>
      <c r="D15" s="182" t="str">
        <f t="shared" si="1"/>
        <v>-$7.12</v>
      </c>
      <c r="E15" s="247">
        <v>-96000.0</v>
      </c>
      <c r="F15" s="174">
        <v>13474.0</v>
      </c>
      <c r="G15" s="7"/>
      <c r="H15" s="23"/>
      <c r="I15" s="89"/>
      <c r="J15" s="89"/>
      <c r="K15" s="89"/>
    </row>
    <row r="16" ht="12.75" customHeight="1">
      <c r="A16" s="229">
        <v>42416.0</v>
      </c>
      <c r="B16" s="180" t="s">
        <v>148</v>
      </c>
      <c r="C16" s="181"/>
      <c r="D16" s="182" t="str">
        <f t="shared" si="1"/>
        <v>-$149.15</v>
      </c>
      <c r="E16" s="183">
        <v>-2000000.0</v>
      </c>
      <c r="F16" s="174">
        <v>13409.0</v>
      </c>
      <c r="G16" s="23"/>
    </row>
    <row r="17" ht="12.75" customHeight="1">
      <c r="A17" s="229">
        <v>42417.0</v>
      </c>
      <c r="B17" s="180" t="s">
        <v>168</v>
      </c>
      <c r="C17" s="181"/>
      <c r="D17" s="182" t="str">
        <f t="shared" si="1"/>
        <v>-$33.75</v>
      </c>
      <c r="E17" s="183">
        <v>-454300.0</v>
      </c>
      <c r="F17" s="174">
        <v>13460.0</v>
      </c>
      <c r="G17" s="7"/>
      <c r="H17" s="231" t="s">
        <v>169</v>
      </c>
      <c r="I17" s="237"/>
      <c r="J17" s="238" t="str">
        <f>sum(D4:D19)</f>
        <v>-$2,900.92</v>
      </c>
      <c r="K17" s="239"/>
    </row>
    <row r="18" ht="12.75" customHeight="1">
      <c r="A18" s="229">
        <v>42429.0</v>
      </c>
      <c r="B18" s="180" t="s">
        <v>21</v>
      </c>
      <c r="C18" s="181"/>
      <c r="D18" s="182" t="str">
        <f t="shared" si="1"/>
        <v>-$2,415.04</v>
      </c>
      <c r="E18" s="183">
        <v>-3.25065E7</v>
      </c>
      <c r="F18" s="174">
        <v>13460.0</v>
      </c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Rp75,631,603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42370.0</v>
      </c>
      <c r="I24" s="241" t="s">
        <v>142</v>
      </c>
      <c r="J24" s="194">
        <v>46745.61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>
        <v>42405.0</v>
      </c>
      <c r="B26" s="254" t="s">
        <v>143</v>
      </c>
      <c r="C26" s="249"/>
      <c r="D26" s="255">
        <v>2793.09</v>
      </c>
      <c r="E26" s="195"/>
      <c r="F26" s="169"/>
      <c r="G26" s="7"/>
      <c r="H26" s="23"/>
      <c r="I26" s="34"/>
      <c r="J26" s="34"/>
      <c r="K26" s="34"/>
    </row>
    <row r="27" ht="12.75" customHeight="1">
      <c r="A27" s="196"/>
      <c r="B27" s="159"/>
      <c r="C27" s="198"/>
      <c r="D27" s="199"/>
      <c r="E27" s="172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February2016!E23</f>
        <v>Rp75,631,603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>
        <v>42433.0</v>
      </c>
      <c r="B5" s="116" t="s">
        <v>93</v>
      </c>
      <c r="C5" s="181"/>
      <c r="D5" s="182" t="str">
        <f t="shared" ref="D5:D15" si="1">DIVIDE(E5,F5)</f>
        <v>$38.36</v>
      </c>
      <c r="E5" s="183">
        <v>502500.0</v>
      </c>
      <c r="F5" s="174">
        <v>13100.0</v>
      </c>
      <c r="G5" s="114"/>
      <c r="H5" s="7"/>
      <c r="I5" s="86"/>
      <c r="J5" s="86"/>
      <c r="K5" s="86"/>
    </row>
    <row r="6" ht="12.75" customHeight="1">
      <c r="A6" s="179"/>
      <c r="B6" s="257" t="s">
        <v>164</v>
      </c>
      <c r="C6" s="181"/>
      <c r="D6" s="182" t="str">
        <f t="shared" si="1"/>
        <v>-$14.79</v>
      </c>
      <c r="E6" s="258">
        <v>-193000.0</v>
      </c>
      <c r="F6" s="174">
        <v>13045.0</v>
      </c>
      <c r="G6" s="23"/>
      <c r="H6" s="7"/>
      <c r="I6" s="34"/>
      <c r="J6" s="34"/>
      <c r="K6" s="34"/>
    </row>
    <row r="7" ht="12.75" customHeight="1">
      <c r="A7" s="263"/>
      <c r="B7" s="259" t="s">
        <v>165</v>
      </c>
      <c r="C7" s="181"/>
      <c r="D7" s="182" t="str">
        <f t="shared" si="1"/>
        <v>-$36.95</v>
      </c>
      <c r="E7" s="260">
        <v>-482000.0</v>
      </c>
      <c r="F7" s="174">
        <v>13045.0</v>
      </c>
      <c r="G7" s="23"/>
      <c r="H7" s="23"/>
      <c r="I7" s="89"/>
      <c r="J7" s="89"/>
      <c r="K7" s="89"/>
    </row>
    <row r="8" ht="12.75" customHeight="1">
      <c r="A8" s="263"/>
      <c r="B8" s="259" t="s">
        <v>166</v>
      </c>
      <c r="C8" s="181"/>
      <c r="D8" s="182" t="str">
        <f t="shared" si="1"/>
        <v>-$22.15</v>
      </c>
      <c r="E8" s="260">
        <v>-289000.0</v>
      </c>
      <c r="F8" s="174">
        <v>13045.0</v>
      </c>
      <c r="G8" s="23"/>
      <c r="H8" s="23"/>
      <c r="I8" s="89"/>
      <c r="J8" s="89"/>
      <c r="K8" s="89"/>
    </row>
    <row r="9" ht="12.75" customHeight="1">
      <c r="A9" s="263"/>
      <c r="B9" s="259" t="s">
        <v>164</v>
      </c>
      <c r="C9" s="181"/>
      <c r="D9" s="182" t="str">
        <f t="shared" si="1"/>
        <v>-$14.79</v>
      </c>
      <c r="E9" s="260">
        <v>-193000.0</v>
      </c>
      <c r="F9" s="174">
        <v>13045.0</v>
      </c>
      <c r="G9" s="23"/>
      <c r="H9" s="23"/>
      <c r="I9" s="89"/>
      <c r="J9" s="89"/>
      <c r="K9" s="89"/>
    </row>
    <row r="10" ht="12.75" customHeight="1">
      <c r="A10" s="263"/>
      <c r="B10" s="259" t="s">
        <v>167</v>
      </c>
      <c r="C10" s="181"/>
      <c r="D10" s="182" t="str">
        <f t="shared" si="1"/>
        <v>-$7.36</v>
      </c>
      <c r="E10" s="260">
        <v>-96000.0</v>
      </c>
      <c r="F10" s="174">
        <v>13045.0</v>
      </c>
      <c r="G10" s="23"/>
      <c r="H10" s="23"/>
      <c r="I10" s="89"/>
      <c r="J10" s="89"/>
      <c r="K10" s="89"/>
    </row>
    <row r="11" ht="12.75" customHeight="1">
      <c r="A11" s="263"/>
      <c r="B11" s="257" t="s">
        <v>167</v>
      </c>
      <c r="C11" s="261"/>
      <c r="D11" s="182" t="str">
        <f t="shared" si="1"/>
        <v>-$7.36</v>
      </c>
      <c r="E11" s="247">
        <v>-96000.0</v>
      </c>
      <c r="F11" s="174">
        <v>13045.0</v>
      </c>
      <c r="G11" s="23"/>
      <c r="H11" s="23"/>
      <c r="I11" s="89"/>
      <c r="J11" s="89"/>
      <c r="K11" s="89"/>
    </row>
    <row r="12" ht="12.75" customHeight="1">
      <c r="A12" s="263"/>
      <c r="B12" s="262" t="s">
        <v>167</v>
      </c>
      <c r="C12" s="181"/>
      <c r="D12" s="182" t="str">
        <f t="shared" si="1"/>
        <v>-$7.36</v>
      </c>
      <c r="E12" s="247">
        <v>-96000.0</v>
      </c>
      <c r="F12" s="174">
        <v>13045.0</v>
      </c>
      <c r="G12" s="23"/>
      <c r="H12" s="23"/>
      <c r="I12" s="89"/>
      <c r="J12" s="89"/>
      <c r="K12" s="89"/>
    </row>
    <row r="13" ht="12.75" customHeight="1">
      <c r="A13" s="256">
        <v>42452.0</v>
      </c>
      <c r="B13" s="116" t="s">
        <v>93</v>
      </c>
      <c r="C13" s="181"/>
      <c r="D13" s="182" t="str">
        <f t="shared" si="1"/>
        <v>-$38.11</v>
      </c>
      <c r="E13" s="183">
        <v>-502500.0</v>
      </c>
      <c r="F13" s="174">
        <v>13187.0</v>
      </c>
      <c r="G13" s="23"/>
      <c r="H13" s="23"/>
      <c r="I13" s="89"/>
      <c r="J13" s="89"/>
      <c r="K13" s="89"/>
    </row>
    <row r="14" ht="12.75" customHeight="1">
      <c r="A14" s="256">
        <v>42458.0</v>
      </c>
      <c r="B14" s="264" t="s">
        <v>21</v>
      </c>
      <c r="C14" s="261"/>
      <c r="D14" s="182" t="str">
        <f t="shared" si="1"/>
        <v>-$2,429.38</v>
      </c>
      <c r="E14" s="247">
        <v>-3.24565E7</v>
      </c>
      <c r="F14" s="174">
        <v>13360.0</v>
      </c>
      <c r="G14" s="7"/>
      <c r="H14" s="23"/>
      <c r="I14" s="89"/>
      <c r="J14" s="89"/>
      <c r="K14" s="89"/>
    </row>
    <row r="15" ht="12.75" customHeight="1">
      <c r="A15" s="256">
        <v>42458.0</v>
      </c>
      <c r="B15" s="262" t="s">
        <v>170</v>
      </c>
      <c r="C15" s="181"/>
      <c r="D15" s="182" t="str">
        <f t="shared" si="1"/>
        <v>-$74.85</v>
      </c>
      <c r="E15" s="247">
        <v>-1000000.0</v>
      </c>
      <c r="F15" s="174">
        <v>13360.0</v>
      </c>
      <c r="G15" s="7"/>
      <c r="H15" s="23"/>
      <c r="I15" s="89"/>
      <c r="J15" s="89"/>
      <c r="K15" s="89"/>
    </row>
    <row r="16" ht="12.75" customHeight="1">
      <c r="A16" s="229"/>
      <c r="B16" s="180"/>
      <c r="C16" s="181"/>
      <c r="D16" s="182"/>
      <c r="E16" s="183"/>
      <c r="F16" s="174"/>
      <c r="G16" s="23"/>
    </row>
    <row r="17" ht="12.75" customHeight="1">
      <c r="A17" s="229"/>
      <c r="B17" s="180"/>
      <c r="C17" s="181"/>
      <c r="D17" s="182"/>
      <c r="E17" s="183"/>
      <c r="F17" s="174"/>
      <c r="G17" s="7"/>
      <c r="H17" s="231" t="s">
        <v>169</v>
      </c>
      <c r="I17" s="237"/>
      <c r="J17" s="238" t="str">
        <f>sum(D4:D19)</f>
        <v>-$2,614.75</v>
      </c>
      <c r="K17" s="239"/>
    </row>
    <row r="18" ht="12.75" customHeight="1">
      <c r="A18" s="229"/>
      <c r="B18" s="180"/>
      <c r="C18" s="181"/>
      <c r="D18" s="182"/>
      <c r="E18" s="183"/>
      <c r="F18" s="174"/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Rp40,730,103</v>
      </c>
      <c r="F23" s="174"/>
      <c r="G23" s="7"/>
      <c r="H23" s="23"/>
      <c r="I23" s="89"/>
      <c r="J23" s="89"/>
      <c r="K23" s="89"/>
    </row>
    <row r="24" ht="12.75" customHeight="1">
      <c r="A24" s="207">
        <v>42434.0</v>
      </c>
      <c r="B24" s="166" t="s">
        <v>143</v>
      </c>
      <c r="C24" s="176"/>
      <c r="D24" s="177">
        <v>2614.94</v>
      </c>
      <c r="E24" s="178"/>
      <c r="F24" s="174"/>
      <c r="G24" s="7"/>
      <c r="H24" s="240">
        <v>42370.0</v>
      </c>
      <c r="I24" s="241" t="s">
        <v>142</v>
      </c>
      <c r="J24" s="194">
        <v>54704.7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/>
      <c r="B26" s="254"/>
      <c r="C26" s="249"/>
      <c r="D26" s="255"/>
      <c r="E26" s="195"/>
      <c r="F26" s="169"/>
      <c r="G26" s="7"/>
      <c r="H26" s="23"/>
      <c r="I26" s="34"/>
      <c r="J26" s="34"/>
      <c r="K26" s="34"/>
    </row>
    <row r="27" ht="12.75" customHeight="1">
      <c r="A27" s="196"/>
      <c r="B27" s="159"/>
      <c r="C27" s="198"/>
      <c r="D27" s="199"/>
      <c r="E27" s="172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6" width="12.29"/>
  </cols>
  <sheetData>
    <row r="1" ht="13.5" customHeight="1">
      <c r="A1" s="23" t="s">
        <v>171</v>
      </c>
    </row>
    <row r="2" ht="13.5" customHeight="1">
      <c r="A2" s="7"/>
    </row>
    <row r="3" ht="13.5" customHeight="1">
      <c r="A3" s="7"/>
    </row>
    <row r="4" ht="13.5" customHeight="1">
      <c r="A4" s="7"/>
    </row>
    <row r="5" ht="13.5" customHeight="1">
      <c r="A5" s="7"/>
    </row>
    <row r="6" ht="13.5" customHeight="1">
      <c r="A6" s="7"/>
    </row>
    <row r="7" ht="13.5" customHeight="1">
      <c r="A7" s="7"/>
    </row>
    <row r="8" ht="13.5" customHeight="1">
      <c r="A8" s="7"/>
    </row>
    <row r="9" ht="13.5" customHeight="1">
      <c r="A9" s="7"/>
    </row>
    <row r="10" ht="13.5" customHeight="1">
      <c r="A10" s="7"/>
    </row>
    <row r="11" ht="13.5" customHeight="1">
      <c r="A11" s="7"/>
    </row>
    <row r="12" ht="13.5" customHeight="1">
      <c r="A12" s="7"/>
    </row>
    <row r="13" ht="13.5" customHeight="1">
      <c r="A13" s="7"/>
    </row>
    <row r="14" ht="13.5" customHeight="1">
      <c r="A14" s="7"/>
    </row>
    <row r="15" ht="13.5" customHeight="1">
      <c r="A15" s="7"/>
    </row>
    <row r="16" ht="13.5" customHeight="1">
      <c r="A16" s="7"/>
    </row>
    <row r="17" ht="13.5" customHeight="1">
      <c r="A17" s="7"/>
    </row>
    <row r="18" ht="13.5" customHeight="1">
      <c r="A18" s="7"/>
    </row>
    <row r="19" ht="13.5" customHeight="1">
      <c r="A19" s="7"/>
    </row>
    <row r="20" ht="13.5" customHeight="1">
      <c r="A20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47" t="s">
        <v>32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33</v>
      </c>
      <c r="C3" s="10"/>
      <c r="D3" s="13">
        <v>43670.47</v>
      </c>
      <c r="E3" s="14" t="str">
        <f>May!E18</f>
        <v>Rp485,501,191.00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/>
      <c r="H4" s="17"/>
      <c r="I4" s="18"/>
    </row>
    <row r="5" ht="12.75" customHeight="1">
      <c r="A5" s="36">
        <v>41794.0</v>
      </c>
      <c r="B5" s="12" t="s">
        <v>34</v>
      </c>
      <c r="C5" s="20">
        <v>1.0</v>
      </c>
      <c r="D5" s="21">
        <v>-12.61</v>
      </c>
      <c r="E5" s="22">
        <v>-150000.0</v>
      </c>
      <c r="F5" s="7"/>
      <c r="G5" s="9"/>
      <c r="H5" s="7"/>
      <c r="I5" s="19"/>
    </row>
    <row r="6" ht="12.75" customHeight="1">
      <c r="A6" s="36">
        <v>41806.0</v>
      </c>
      <c r="B6" s="12" t="s">
        <v>29</v>
      </c>
      <c r="C6" s="20">
        <v>1.0</v>
      </c>
      <c r="D6" s="21">
        <v>-24.96</v>
      </c>
      <c r="E6" s="22">
        <v>-292711.0</v>
      </c>
      <c r="F6" s="48"/>
      <c r="G6" s="9"/>
      <c r="H6" s="23"/>
      <c r="I6" s="39"/>
    </row>
    <row r="7" ht="12.75" customHeight="1">
      <c r="A7" s="49">
        <v>41812.0</v>
      </c>
      <c r="B7" s="50" t="s">
        <v>35</v>
      </c>
      <c r="C7" s="51" t="s">
        <v>4</v>
      </c>
      <c r="D7" s="52">
        <v>-16.677</v>
      </c>
      <c r="E7" s="22">
        <v>-200000.0</v>
      </c>
      <c r="F7" s="7"/>
      <c r="G7" s="9"/>
      <c r="H7" s="23"/>
      <c r="I7" s="39"/>
    </row>
    <row r="8" ht="12.75" customHeight="1">
      <c r="A8" s="36">
        <v>41819.0</v>
      </c>
      <c r="B8" s="12" t="s">
        <v>36</v>
      </c>
      <c r="C8" s="20">
        <v>2.0</v>
      </c>
      <c r="D8" s="21">
        <v>-1290.81</v>
      </c>
      <c r="E8" s="22">
        <v>-1.5535E7</v>
      </c>
      <c r="F8" s="7"/>
      <c r="G8" s="9"/>
      <c r="H8" s="23"/>
      <c r="I8" s="39"/>
    </row>
    <row r="9" ht="12.75" customHeight="1">
      <c r="A9" s="8"/>
      <c r="B9" s="9"/>
      <c r="C9" s="20"/>
      <c r="D9" s="39"/>
      <c r="E9" s="42"/>
      <c r="F9" s="7"/>
      <c r="G9" s="9"/>
      <c r="H9" s="23"/>
      <c r="I9" s="39"/>
    </row>
    <row r="10" ht="12.75" customHeight="1">
      <c r="A10" s="8"/>
      <c r="B10" s="9"/>
      <c r="C10" s="20"/>
      <c r="D10" s="39"/>
      <c r="E10" s="42"/>
      <c r="F10" s="7"/>
      <c r="G10" s="9"/>
      <c r="H10" s="23"/>
      <c r="I10" s="39"/>
    </row>
    <row r="11" ht="12.75" customHeight="1">
      <c r="A11" s="8"/>
      <c r="B11" s="9"/>
      <c r="C11" s="20"/>
      <c r="D11" s="39"/>
      <c r="E11" s="42"/>
      <c r="F11" s="7"/>
      <c r="G11" s="9"/>
      <c r="H11" s="23"/>
      <c r="I11" s="39"/>
    </row>
    <row r="12" ht="12.75" customHeight="1">
      <c r="A12" s="8"/>
      <c r="B12" s="9"/>
      <c r="C12" s="25"/>
      <c r="D12" s="39"/>
      <c r="E12" s="42"/>
      <c r="F12" s="7"/>
      <c r="G12" s="9"/>
      <c r="H12" s="23"/>
      <c r="I12" s="39"/>
    </row>
    <row r="13" ht="12.75" customHeight="1">
      <c r="A13" s="8"/>
      <c r="B13" s="9"/>
      <c r="C13" s="10"/>
      <c r="D13" s="19"/>
      <c r="E13" s="15"/>
      <c r="F13" s="7"/>
      <c r="G13" s="9"/>
      <c r="H13" s="23"/>
      <c r="I13" s="39"/>
    </row>
    <row r="14" ht="12.75" customHeight="1">
      <c r="A14" s="8"/>
      <c r="B14" s="9"/>
      <c r="C14" s="10"/>
      <c r="D14" s="19"/>
      <c r="E14" s="15"/>
      <c r="F14" s="7"/>
      <c r="G14" s="9"/>
      <c r="H14" s="23"/>
      <c r="I14" s="39"/>
    </row>
    <row r="15" ht="12.75" customHeight="1">
      <c r="A15" s="8"/>
      <c r="B15" s="9"/>
      <c r="C15" s="10"/>
      <c r="D15" s="19"/>
      <c r="E15" s="15"/>
      <c r="F15" s="7"/>
      <c r="G15" s="9"/>
      <c r="H15" s="23"/>
      <c r="I15" s="19"/>
    </row>
    <row r="16" ht="12.75" customHeight="1">
      <c r="A16" s="8"/>
      <c r="B16" s="9"/>
      <c r="C16" s="10"/>
      <c r="D16" s="19"/>
      <c r="E16" s="15"/>
      <c r="F16" s="7"/>
      <c r="G16" s="9"/>
      <c r="H16" s="23"/>
      <c r="I16" s="19"/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11"/>
    </row>
    <row r="18" ht="12.75" customHeight="1">
      <c r="A18" s="28"/>
      <c r="B18" s="29" t="s">
        <v>26</v>
      </c>
      <c r="C18" s="30"/>
      <c r="D18" s="43" t="str">
        <f>SUM(D3:D17)</f>
        <v>$42,325.41</v>
      </c>
      <c r="E18" s="14" t="str">
        <f>SUM(E3:E8)</f>
        <v>Rp469,323,480.00</v>
      </c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5.57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4" t="s">
        <v>3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37</v>
      </c>
      <c r="C3" s="10"/>
      <c r="D3" s="61">
        <v>41752.67</v>
      </c>
      <c r="E3" s="62">
        <v>4.83454179E8</v>
      </c>
      <c r="F3" s="7"/>
      <c r="G3" s="7"/>
      <c r="H3" s="7"/>
      <c r="I3" s="7"/>
    </row>
    <row r="4" ht="12.75" customHeight="1">
      <c r="A4" s="8"/>
      <c r="B4" s="8"/>
      <c r="C4" s="10"/>
      <c r="D4" s="59"/>
      <c r="E4" s="63"/>
      <c r="F4" s="7"/>
      <c r="G4" s="16"/>
      <c r="H4" s="17"/>
      <c r="I4" s="18"/>
    </row>
    <row r="5" ht="12.75" customHeight="1">
      <c r="A5" s="36">
        <v>41833.0</v>
      </c>
      <c r="B5" s="64" t="s">
        <v>34</v>
      </c>
      <c r="C5" s="20">
        <v>1.0</v>
      </c>
      <c r="D5" s="65">
        <v>-17.26</v>
      </c>
      <c r="E5" s="66">
        <v>-200000.0</v>
      </c>
      <c r="F5" s="7"/>
      <c r="G5" s="9"/>
      <c r="H5" s="7"/>
      <c r="I5" s="19"/>
    </row>
    <row r="6" ht="12.75" customHeight="1">
      <c r="A6" s="36">
        <v>41836.0</v>
      </c>
      <c r="B6" s="64" t="s">
        <v>38</v>
      </c>
      <c r="C6" s="20">
        <v>1.0</v>
      </c>
      <c r="D6" s="65">
        <v>-24.95</v>
      </c>
      <c r="E6" s="66">
        <v>-289000.0</v>
      </c>
      <c r="F6" s="48"/>
      <c r="G6" s="9"/>
      <c r="H6" s="23"/>
      <c r="I6" s="39"/>
    </row>
    <row r="7" ht="12.75" customHeight="1">
      <c r="A7" s="67">
        <v>41846.0</v>
      </c>
      <c r="B7" s="68" t="s">
        <v>36</v>
      </c>
      <c r="C7" s="51">
        <v>2.0</v>
      </c>
      <c r="D7" s="52">
        <v>-1303.0</v>
      </c>
      <c r="E7" s="66">
        <v>-1.5087992E7</v>
      </c>
      <c r="F7" s="7"/>
      <c r="G7" s="9"/>
      <c r="H7" s="23"/>
      <c r="I7" s="39"/>
    </row>
    <row r="8" ht="12.75" customHeight="1">
      <c r="A8" s="36"/>
      <c r="B8" s="57"/>
      <c r="C8" s="20"/>
      <c r="D8" s="65"/>
      <c r="E8" s="66"/>
      <c r="F8" s="7"/>
      <c r="G8" s="9"/>
      <c r="H8" s="23"/>
      <c r="I8" s="39"/>
    </row>
    <row r="9" ht="12.75" customHeight="1">
      <c r="A9" s="8"/>
      <c r="B9" s="8"/>
      <c r="C9" s="20"/>
      <c r="D9" s="69"/>
      <c r="E9" s="63"/>
      <c r="F9" s="7"/>
      <c r="G9" s="9"/>
      <c r="H9" s="23"/>
      <c r="I9" s="39"/>
    </row>
    <row r="10" ht="12.75" customHeight="1">
      <c r="A10" s="8"/>
      <c r="B10" s="8"/>
      <c r="C10" s="20"/>
      <c r="D10" s="69"/>
      <c r="E10" s="63"/>
      <c r="F10" s="7"/>
      <c r="G10" s="9"/>
      <c r="H10" s="23"/>
      <c r="I10" s="39"/>
    </row>
    <row r="11" ht="12.75" customHeight="1">
      <c r="A11" s="8"/>
      <c r="B11" s="8"/>
      <c r="C11" s="20"/>
      <c r="D11" s="69"/>
      <c r="E11" s="63"/>
      <c r="F11" s="7"/>
      <c r="G11" s="9"/>
      <c r="H11" s="23"/>
      <c r="I11" s="39"/>
    </row>
    <row r="12" ht="12.75" customHeight="1">
      <c r="A12" s="8"/>
      <c r="B12" s="8"/>
      <c r="C12" s="25"/>
      <c r="D12" s="69"/>
      <c r="E12" s="63"/>
      <c r="F12" s="7"/>
      <c r="G12" s="9"/>
      <c r="H12" s="23"/>
      <c r="I12" s="39"/>
    </row>
    <row r="13" ht="12.75" customHeight="1">
      <c r="A13" s="8"/>
      <c r="B13" s="8"/>
      <c r="C13" s="10"/>
      <c r="D13" s="70"/>
      <c r="E13" s="63"/>
      <c r="F13" s="7"/>
      <c r="G13" s="9"/>
      <c r="H13" s="23"/>
      <c r="I13" s="39"/>
    </row>
    <row r="14" ht="12.75" customHeight="1">
      <c r="A14" s="8"/>
      <c r="B14" s="8"/>
      <c r="C14" s="10"/>
      <c r="D14" s="70"/>
      <c r="E14" s="63"/>
      <c r="F14" s="7"/>
      <c r="G14" s="9"/>
      <c r="H14" s="23"/>
      <c r="I14" s="39"/>
    </row>
    <row r="15" ht="12.75" customHeight="1">
      <c r="A15" s="71"/>
      <c r="B15" s="72" t="s">
        <v>39</v>
      </c>
      <c r="C15" s="73"/>
      <c r="D15" s="74" t="str">
        <f>sum(D3:D14)</f>
        <v>$40,407.46</v>
      </c>
      <c r="E15" s="75" t="str">
        <f>sum(E3:E7)</f>
        <v>Rp467,877,187</v>
      </c>
      <c r="F15" s="7"/>
      <c r="G15" s="9"/>
      <c r="H15" s="23"/>
      <c r="I15" s="19"/>
    </row>
    <row r="16" ht="12.75" customHeight="1">
      <c r="A16" s="76">
        <v>41846.0</v>
      </c>
      <c r="B16" s="77" t="s">
        <v>40</v>
      </c>
      <c r="C16" s="78"/>
      <c r="D16" s="79">
        <v>10526.79</v>
      </c>
      <c r="E16" s="80"/>
      <c r="F16" s="7"/>
      <c r="G16" s="9"/>
      <c r="H16" s="23"/>
      <c r="I16" s="19"/>
    </row>
    <row r="17" ht="12.75" customHeight="1">
      <c r="A17" s="8"/>
      <c r="B17" s="8"/>
      <c r="C17" s="10"/>
      <c r="D17" s="70"/>
      <c r="E17" s="70"/>
      <c r="F17" s="7"/>
      <c r="G17" s="9"/>
      <c r="H17" s="7"/>
      <c r="I17" s="11"/>
    </row>
    <row r="18" ht="12.75" customHeight="1">
      <c r="A18" s="28"/>
      <c r="B18" s="28" t="s">
        <v>26</v>
      </c>
      <c r="C18" s="78"/>
      <c r="D18" s="81" t="str">
        <f>SUM(D15:D16)</f>
        <v>$50,934.25</v>
      </c>
      <c r="E18" s="82"/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42</v>
      </c>
      <c r="C3" s="10"/>
      <c r="D3" s="61">
        <v>39921.25</v>
      </c>
      <c r="E3" s="83">
        <v>4.67877187E8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85" t="s">
        <v>43</v>
      </c>
      <c r="H4" s="7"/>
      <c r="I4" s="86"/>
    </row>
    <row r="5" ht="12.75" customHeight="1">
      <c r="A5" s="36"/>
      <c r="B5" s="64"/>
      <c r="C5" s="20"/>
      <c r="D5" s="65"/>
      <c r="E5" s="66"/>
      <c r="F5" s="7"/>
      <c r="G5" s="87" t="s">
        <v>44</v>
      </c>
      <c r="H5" s="7"/>
      <c r="I5" s="34"/>
    </row>
    <row r="6" ht="12.75" customHeight="1">
      <c r="A6" s="36">
        <v>41867.0</v>
      </c>
      <c r="B6" s="64" t="s">
        <v>45</v>
      </c>
      <c r="C6" s="88">
        <v>1.0</v>
      </c>
      <c r="D6" s="65">
        <v>-24.95</v>
      </c>
      <c r="E6" s="66">
        <v>-289000.0</v>
      </c>
      <c r="F6" s="48"/>
      <c r="G6" s="87" t="s">
        <v>46</v>
      </c>
      <c r="H6" s="23"/>
      <c r="I6" s="89"/>
    </row>
    <row r="7" ht="12.75" customHeight="1">
      <c r="A7" s="67">
        <v>41870.0</v>
      </c>
      <c r="B7" s="68" t="s">
        <v>47</v>
      </c>
      <c r="C7" s="90">
        <v>2.0</v>
      </c>
      <c r="D7" s="52">
        <v>-1659.82</v>
      </c>
      <c r="E7" s="66">
        <v>-1.94E7</v>
      </c>
      <c r="F7" s="7"/>
      <c r="G7" s="87" t="s">
        <v>48</v>
      </c>
      <c r="H7" s="23"/>
      <c r="I7" s="89"/>
    </row>
    <row r="8" ht="12.75" customHeight="1">
      <c r="A8" s="36">
        <v>41860.0</v>
      </c>
      <c r="B8" s="64" t="s">
        <v>49</v>
      </c>
      <c r="C8" s="88">
        <v>1.0</v>
      </c>
      <c r="D8" s="65">
        <v>-95.82</v>
      </c>
      <c r="E8" s="66">
        <v>-1120000.0</v>
      </c>
      <c r="F8" s="7"/>
      <c r="G8" s="87" t="s">
        <v>50</v>
      </c>
      <c r="H8" s="23"/>
      <c r="I8" s="89"/>
    </row>
    <row r="9" ht="12.75" customHeight="1">
      <c r="A9" s="36">
        <v>41860.0</v>
      </c>
      <c r="B9" s="64" t="s">
        <v>51</v>
      </c>
      <c r="C9" s="88">
        <v>1.0</v>
      </c>
      <c r="D9" s="65">
        <v>231.01</v>
      </c>
      <c r="E9" s="91">
        <v>-2700000.0</v>
      </c>
      <c r="F9" s="7"/>
      <c r="G9" s="87" t="s">
        <v>52</v>
      </c>
      <c r="H9" s="23"/>
      <c r="I9" s="89"/>
    </row>
    <row r="10" ht="12.75" customHeight="1">
      <c r="A10" s="36">
        <v>41860.0</v>
      </c>
      <c r="B10" s="64" t="s">
        <v>53</v>
      </c>
      <c r="C10" s="88">
        <v>1.0</v>
      </c>
      <c r="D10" s="65">
        <v>-282.34</v>
      </c>
      <c r="E10" s="91">
        <v>-3300000.0</v>
      </c>
      <c r="F10" s="7"/>
      <c r="G10" s="87" t="s">
        <v>54</v>
      </c>
      <c r="H10" s="23"/>
      <c r="I10" s="89"/>
    </row>
    <row r="11" ht="12.75" customHeight="1">
      <c r="A11" s="36">
        <v>41877.0</v>
      </c>
      <c r="B11" s="64" t="s">
        <v>55</v>
      </c>
      <c r="C11" s="88">
        <v>2.0</v>
      </c>
      <c r="D11" s="65">
        <v>-17.04</v>
      </c>
      <c r="E11" s="91">
        <v>-200000.0</v>
      </c>
      <c r="F11" s="7"/>
      <c r="G11" s="87" t="s">
        <v>56</v>
      </c>
      <c r="H11" s="23"/>
      <c r="I11" s="89"/>
    </row>
    <row r="12" ht="12.75" customHeight="1">
      <c r="A12" s="92">
        <v>41877.0</v>
      </c>
      <c r="B12" s="64" t="s">
        <v>57</v>
      </c>
      <c r="C12" s="93">
        <v>1.0</v>
      </c>
      <c r="D12" s="65">
        <v>-17.04</v>
      </c>
      <c r="E12" s="91">
        <v>-200000.0</v>
      </c>
      <c r="F12" s="7"/>
      <c r="G12" s="87" t="s">
        <v>58</v>
      </c>
      <c r="H12" s="23"/>
      <c r="I12" s="89"/>
    </row>
    <row r="13" ht="12.75" customHeight="1">
      <c r="A13" s="92">
        <v>41877.0</v>
      </c>
      <c r="B13" s="64" t="s">
        <v>59</v>
      </c>
      <c r="C13" s="88">
        <v>1.0</v>
      </c>
      <c r="D13" s="65">
        <v>-21.29</v>
      </c>
      <c r="E13" s="91">
        <v>-250000.0</v>
      </c>
      <c r="F13" s="7"/>
      <c r="G13" s="87" t="s">
        <v>60</v>
      </c>
      <c r="H13" s="23"/>
      <c r="I13" s="89"/>
    </row>
    <row r="14" ht="12.75" customHeight="1">
      <c r="A14" s="36">
        <v>41880.0</v>
      </c>
      <c r="B14" s="64" t="s">
        <v>21</v>
      </c>
      <c r="C14" s="20">
        <v>2.0</v>
      </c>
      <c r="D14" s="65">
        <v>-1343.0</v>
      </c>
      <c r="E14" s="91">
        <v>-1.57E7</v>
      </c>
      <c r="F14" s="7"/>
      <c r="G14" s="94"/>
      <c r="H14" s="23"/>
      <c r="I14" s="89"/>
    </row>
    <row r="15" ht="12.75" customHeight="1">
      <c r="A15" s="73"/>
      <c r="B15" s="95" t="s">
        <v>61</v>
      </c>
      <c r="C15" s="73"/>
      <c r="D15" s="96" t="str">
        <f t="shared" ref="D15:E15" si="1">sum(D3:D14)</f>
        <v>$36,690.96</v>
      </c>
      <c r="E15" s="97" t="str">
        <f t="shared" si="1"/>
        <v>Rp424,718,187</v>
      </c>
      <c r="F15" s="7"/>
      <c r="G15" s="94"/>
      <c r="H15" s="23"/>
      <c r="I15" s="34"/>
    </row>
    <row r="16" ht="12.75" customHeight="1">
      <c r="A16" s="98">
        <v>41869.0</v>
      </c>
      <c r="B16" s="99" t="s">
        <v>40</v>
      </c>
      <c r="C16" s="100"/>
      <c r="D16" s="101">
        <v>12026.47</v>
      </c>
      <c r="E16" s="102"/>
      <c r="F16" s="7"/>
      <c r="G16" s="94"/>
      <c r="H16" s="23"/>
      <c r="I16" s="34"/>
    </row>
    <row r="17" ht="12.75" customHeight="1">
      <c r="A17" s="76">
        <v>41873.0</v>
      </c>
      <c r="B17" s="103" t="s">
        <v>62</v>
      </c>
      <c r="C17" s="104"/>
      <c r="D17" s="105">
        <v>-59.95</v>
      </c>
      <c r="E17" s="70"/>
      <c r="F17" s="7"/>
      <c r="G17" s="94"/>
      <c r="H17" s="7"/>
      <c r="I17" s="7"/>
    </row>
    <row r="18" ht="12.75" customHeight="1">
      <c r="A18" s="28"/>
      <c r="B18" s="28" t="s">
        <v>26</v>
      </c>
      <c r="C18" s="78"/>
      <c r="D18" s="106" t="str">
        <f>SUM(D15:D17)</f>
        <v>$48,657.48</v>
      </c>
      <c r="E18" s="82"/>
      <c r="F18" s="7"/>
      <c r="G18" s="94"/>
      <c r="H18" s="7"/>
      <c r="I18" s="7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42</v>
      </c>
      <c r="C3" s="10"/>
      <c r="D3" s="61">
        <v>35832.15</v>
      </c>
      <c r="E3" s="97">
        <v>4.24718187E8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107"/>
      <c r="H4" s="7"/>
      <c r="I4" s="86"/>
    </row>
    <row r="5" ht="12.75" customHeight="1">
      <c r="A5" s="36"/>
      <c r="B5" s="64"/>
      <c r="C5" s="20"/>
      <c r="D5" s="65"/>
      <c r="E5" s="66"/>
      <c r="F5" s="7"/>
      <c r="G5" s="23"/>
      <c r="H5" s="7"/>
      <c r="I5" s="34"/>
    </row>
    <row r="6" ht="12.75" customHeight="1">
      <c r="A6" s="36">
        <v>41894.0</v>
      </c>
      <c r="B6" s="64" t="s">
        <v>63</v>
      </c>
      <c r="C6" s="88">
        <v>1.0</v>
      </c>
      <c r="D6" s="65">
        <v>-16.87</v>
      </c>
      <c r="E6" s="66">
        <v>-200000.0</v>
      </c>
      <c r="F6" s="48"/>
      <c r="G6" s="23"/>
      <c r="H6" s="23"/>
      <c r="I6" s="89"/>
    </row>
    <row r="7" ht="12.75" customHeight="1">
      <c r="A7" s="67">
        <v>41894.0</v>
      </c>
      <c r="B7" s="64" t="s">
        <v>59</v>
      </c>
      <c r="C7" s="90">
        <v>1.0</v>
      </c>
      <c r="D7" s="52">
        <v>-21.09</v>
      </c>
      <c r="E7" s="91">
        <v>-250000.0</v>
      </c>
      <c r="F7" s="7"/>
      <c r="G7" s="23"/>
      <c r="H7" s="23"/>
      <c r="I7" s="89"/>
    </row>
    <row r="8" ht="12.75" customHeight="1">
      <c r="A8" s="36">
        <v>41898.0</v>
      </c>
      <c r="B8" s="64" t="s">
        <v>45</v>
      </c>
      <c r="C8" s="88">
        <v>1.0</v>
      </c>
      <c r="D8" s="65">
        <v>-24.95</v>
      </c>
      <c r="E8" s="66">
        <v>-289000.0</v>
      </c>
      <c r="F8" s="7"/>
      <c r="G8" s="23"/>
      <c r="H8" s="23"/>
      <c r="I8" s="89"/>
    </row>
    <row r="9" ht="12.75" customHeight="1">
      <c r="A9" s="36">
        <v>41908.0</v>
      </c>
      <c r="B9" s="108" t="s">
        <v>64</v>
      </c>
      <c r="C9" s="109">
        <v>1.0</v>
      </c>
      <c r="D9" s="110">
        <v>18.92</v>
      </c>
      <c r="E9" s="111">
        <v>227500.0</v>
      </c>
      <c r="F9" s="7"/>
      <c r="G9" s="23"/>
      <c r="H9" s="23"/>
      <c r="I9" s="89"/>
    </row>
    <row r="10" ht="12.75" customHeight="1">
      <c r="A10" s="36">
        <v>41911.0</v>
      </c>
      <c r="B10" s="64" t="s">
        <v>65</v>
      </c>
      <c r="C10" s="88">
        <v>3.0</v>
      </c>
      <c r="D10" s="65">
        <v>-1528.93</v>
      </c>
      <c r="E10" s="91">
        <v>-1.85E7</v>
      </c>
      <c r="F10" s="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7"/>
      <c r="G11" s="23"/>
      <c r="H11" s="23"/>
      <c r="I11" s="89"/>
    </row>
    <row r="12" ht="12.75" customHeight="1">
      <c r="A12" s="92"/>
      <c r="B12" s="64"/>
      <c r="C12" s="93"/>
      <c r="D12" s="65"/>
      <c r="E12" s="91"/>
      <c r="F12" s="7"/>
      <c r="G12" s="23"/>
      <c r="H12" s="23"/>
      <c r="I12" s="89"/>
    </row>
    <row r="13" ht="12.75" customHeight="1">
      <c r="A13" s="92"/>
      <c r="B13" s="64"/>
      <c r="C13" s="88"/>
      <c r="D13" s="65"/>
      <c r="E13" s="91"/>
      <c r="F13" s="7"/>
      <c r="G13" s="23"/>
      <c r="H13" s="23"/>
      <c r="I13" s="89"/>
    </row>
    <row r="14" ht="12.75" customHeight="1">
      <c r="A14" s="36"/>
      <c r="B14" s="64"/>
      <c r="C14" s="20"/>
      <c r="D14" s="65"/>
      <c r="E14" s="91"/>
      <c r="F14" s="7"/>
      <c r="G14" s="7"/>
      <c r="H14" s="23"/>
      <c r="I14" s="89"/>
    </row>
    <row r="15" ht="12.75" customHeight="1">
      <c r="A15" s="73"/>
      <c r="B15" s="95" t="s">
        <v>61</v>
      </c>
      <c r="C15" s="73"/>
      <c r="D15" s="112" t="str">
        <f t="shared" ref="D15:E15" si="1">sum(D3:D14)</f>
        <v>$34,259.23</v>
      </c>
      <c r="E15" s="97" t="str">
        <f t="shared" si="1"/>
        <v>Rp405,706,687</v>
      </c>
      <c r="F15" s="7"/>
      <c r="G15" s="7"/>
      <c r="H15" s="23"/>
      <c r="I15" s="34"/>
    </row>
    <row r="16" ht="12.75" customHeight="1">
      <c r="A16" s="98">
        <v>41894.0</v>
      </c>
      <c r="B16" s="99" t="s">
        <v>40</v>
      </c>
      <c r="C16" s="100"/>
      <c r="D16" s="101">
        <v>12278.86</v>
      </c>
      <c r="E16" s="102"/>
      <c r="F16" s="7"/>
      <c r="G16" s="7"/>
      <c r="H16" s="23"/>
      <c r="I16" s="34"/>
    </row>
    <row r="17" ht="12.75" customHeight="1">
      <c r="A17" s="76"/>
      <c r="B17" s="103"/>
      <c r="C17" s="104"/>
      <c r="D17" s="105"/>
      <c r="E17" s="70"/>
      <c r="F17" s="7"/>
      <c r="G17" s="7"/>
      <c r="H17" s="7"/>
      <c r="I17" s="7"/>
    </row>
    <row r="18" ht="12.75" customHeight="1">
      <c r="A18" s="28"/>
      <c r="B18" s="28" t="s">
        <v>26</v>
      </c>
      <c r="C18" s="78"/>
      <c r="D18" s="106" t="str">
        <f>SUM(D15:D17)</f>
        <v>$46,538.09</v>
      </c>
      <c r="E18" s="82"/>
      <c r="F18" s="7"/>
      <c r="G18" s="7"/>
      <c r="H18" s="7"/>
      <c r="I18" s="7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/>
      <c r="B3" s="87" t="s">
        <v>66</v>
      </c>
      <c r="C3" s="94"/>
      <c r="D3" s="113">
        <v>33366.78</v>
      </c>
      <c r="E3" s="97">
        <v>4.05706687E8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114"/>
      <c r="H4" s="7"/>
      <c r="I4" s="86"/>
    </row>
    <row r="5" ht="12.75" customHeight="1">
      <c r="A5" s="36">
        <v>41915.0</v>
      </c>
      <c r="B5" s="64" t="s">
        <v>59</v>
      </c>
      <c r="C5" s="20"/>
      <c r="D5" s="65">
        <v>-20.56</v>
      </c>
      <c r="E5" s="66">
        <v>-250000.0</v>
      </c>
      <c r="F5" s="7"/>
      <c r="G5" s="23"/>
      <c r="H5" s="7"/>
      <c r="I5" s="34"/>
    </row>
    <row r="6" ht="12.75" customHeight="1">
      <c r="A6" s="36">
        <v>41929.0</v>
      </c>
      <c r="B6" s="64" t="s">
        <v>67</v>
      </c>
      <c r="C6" s="88"/>
      <c r="D6" s="65">
        <v>-57.14</v>
      </c>
      <c r="E6" s="115">
        <v>-700000.0</v>
      </c>
      <c r="F6" s="48"/>
      <c r="G6" s="23"/>
      <c r="H6" s="23"/>
      <c r="I6" s="89"/>
    </row>
    <row r="7" ht="12.75" customHeight="1">
      <c r="A7" s="67">
        <v>41929.0</v>
      </c>
      <c r="B7" s="116" t="s">
        <v>59</v>
      </c>
      <c r="C7" s="117"/>
      <c r="D7" s="52">
        <v>-40.82</v>
      </c>
      <c r="E7" s="91">
        <v>-500000.0</v>
      </c>
      <c r="F7" s="7"/>
      <c r="G7" s="23"/>
      <c r="H7" s="23"/>
      <c r="I7" s="89"/>
    </row>
    <row r="8" ht="12.75" customHeight="1">
      <c r="A8" s="36">
        <v>41929.0</v>
      </c>
      <c r="B8" s="64" t="s">
        <v>45</v>
      </c>
      <c r="C8" s="88"/>
      <c r="D8" s="65">
        <v>-23.59</v>
      </c>
      <c r="E8" s="66">
        <v>-289000.0</v>
      </c>
      <c r="F8" s="7"/>
      <c r="G8" s="23"/>
      <c r="H8" s="23"/>
      <c r="I8" s="89"/>
    </row>
    <row r="9" ht="12.75" customHeight="1">
      <c r="A9" s="36">
        <v>41935.0</v>
      </c>
      <c r="B9" s="64" t="s">
        <v>63</v>
      </c>
      <c r="C9" s="88"/>
      <c r="D9" s="65">
        <v>-24.97</v>
      </c>
      <c r="E9" s="91">
        <v>-300000.0</v>
      </c>
      <c r="F9" s="7"/>
      <c r="G9" s="23"/>
      <c r="H9" s="23"/>
      <c r="I9" s="89"/>
    </row>
    <row r="10" ht="12.75" customHeight="1">
      <c r="A10" s="36">
        <v>41941.0</v>
      </c>
      <c r="B10" s="64" t="s">
        <v>68</v>
      </c>
      <c r="C10" s="88"/>
      <c r="D10" s="65">
        <v>-1536.0</v>
      </c>
      <c r="E10" s="91">
        <v>-1.8669E7</v>
      </c>
      <c r="F10" s="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7"/>
      <c r="G11" s="23"/>
      <c r="H11" s="23"/>
      <c r="I11" s="89"/>
    </row>
    <row r="12" ht="12.75" customHeight="1">
      <c r="A12" s="92"/>
      <c r="B12" s="64"/>
      <c r="C12" s="93"/>
      <c r="D12" s="65"/>
      <c r="E12" s="91"/>
      <c r="F12" s="7"/>
      <c r="G12" s="23"/>
      <c r="H12" s="23"/>
      <c r="I12" s="89"/>
    </row>
    <row r="13" ht="12.75" customHeight="1">
      <c r="A13" s="92"/>
      <c r="B13" s="64"/>
      <c r="C13" s="88"/>
      <c r="D13" s="65"/>
      <c r="E13" s="91"/>
      <c r="F13" s="7"/>
      <c r="G13" s="23"/>
      <c r="H13" s="23"/>
      <c r="I13" s="89"/>
    </row>
    <row r="14" ht="12.75" customHeight="1">
      <c r="A14" s="36"/>
      <c r="B14" s="64"/>
      <c r="C14" s="20"/>
      <c r="D14" s="65"/>
      <c r="E14" s="91"/>
      <c r="F14" s="7"/>
      <c r="G14" s="7"/>
      <c r="H14" s="23"/>
      <c r="I14" s="89"/>
    </row>
    <row r="15" ht="12.75" customHeight="1">
      <c r="A15" s="73"/>
      <c r="B15" s="95" t="s">
        <v>61</v>
      </c>
      <c r="C15" s="73"/>
      <c r="D15" s="118" t="str">
        <f t="shared" ref="D15:E15" si="1">sum(D3:D14)</f>
        <v>$31,663.70</v>
      </c>
      <c r="E15" s="119" t="str">
        <f t="shared" si="1"/>
        <v>Rp384,998,687</v>
      </c>
      <c r="F15" s="7"/>
      <c r="G15" s="7"/>
      <c r="H15" s="23"/>
      <c r="I15" s="34"/>
    </row>
    <row r="16" ht="12.75" customHeight="1">
      <c r="A16" s="98">
        <v>41915.0</v>
      </c>
      <c r="B16" s="99" t="s">
        <v>40</v>
      </c>
      <c r="C16" s="71"/>
      <c r="D16" s="101">
        <v>12556.5</v>
      </c>
      <c r="E16" s="102"/>
      <c r="F16" s="7"/>
      <c r="G16" s="7"/>
      <c r="H16" s="23"/>
      <c r="I16" s="34"/>
    </row>
    <row r="17" ht="12.75" customHeight="1">
      <c r="A17" s="36">
        <v>41922.0</v>
      </c>
      <c r="B17" s="120" t="s">
        <v>69</v>
      </c>
      <c r="C17" s="8"/>
      <c r="D17" s="121">
        <v>-145.0</v>
      </c>
      <c r="E17" s="70"/>
      <c r="F17" s="7"/>
      <c r="G17" s="7"/>
      <c r="H17" s="7"/>
      <c r="I17" s="7"/>
    </row>
    <row r="18" ht="12.75" customHeight="1">
      <c r="A18" s="122">
        <v>41936.0</v>
      </c>
      <c r="B18" s="103" t="s">
        <v>70</v>
      </c>
      <c r="C18" s="104"/>
      <c r="D18" s="123">
        <v>-200.0</v>
      </c>
      <c r="E18" s="70"/>
      <c r="F18" s="7"/>
      <c r="G18" s="7"/>
      <c r="H18" s="7"/>
      <c r="I18" s="7"/>
    </row>
    <row r="19" ht="12.75" customHeight="1">
      <c r="A19" s="28"/>
      <c r="B19" s="28" t="s">
        <v>26</v>
      </c>
      <c r="C19" s="78"/>
      <c r="D19" s="106" t="str">
        <f>SUM(D15:D17)</f>
        <v>$44,075.20</v>
      </c>
      <c r="E19" s="82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46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7"/>
      <c r="H22" s="7"/>
      <c r="I22" s="7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72</v>
      </c>
      <c r="C3" s="94"/>
      <c r="D3" s="113">
        <v>31552.11</v>
      </c>
      <c r="E3" s="97">
        <v>3.84998687E8</v>
      </c>
      <c r="F3" s="94"/>
      <c r="G3" s="7"/>
      <c r="H3" s="7"/>
      <c r="I3" s="7"/>
    </row>
    <row r="4" ht="12.75" customHeight="1">
      <c r="A4" s="36"/>
      <c r="B4" s="57"/>
      <c r="C4" s="10"/>
      <c r="D4" s="84"/>
      <c r="E4" s="125"/>
      <c r="F4" s="126"/>
      <c r="G4" s="114"/>
      <c r="H4" s="7"/>
      <c r="I4" s="86"/>
    </row>
    <row r="5" ht="12.75" customHeight="1">
      <c r="A5" s="36">
        <v>41956.0</v>
      </c>
      <c r="B5" s="64" t="s">
        <v>63</v>
      </c>
      <c r="C5" s="10"/>
      <c r="D5" s="84"/>
      <c r="E5" s="91">
        <v>-150000.0</v>
      </c>
      <c r="F5" s="126"/>
      <c r="G5" s="114"/>
      <c r="H5" s="7"/>
      <c r="I5" s="86"/>
    </row>
    <row r="6" ht="12.75" customHeight="1">
      <c r="A6" s="36">
        <v>41961.0</v>
      </c>
      <c r="B6" s="64" t="s">
        <v>59</v>
      </c>
      <c r="C6" s="20"/>
      <c r="D6" s="65">
        <v>-40.96</v>
      </c>
      <c r="E6" s="66">
        <v>-500000.0</v>
      </c>
      <c r="F6" s="127">
        <v>12206.99</v>
      </c>
      <c r="G6" s="23"/>
      <c r="H6" s="7"/>
      <c r="I6" s="34"/>
    </row>
    <row r="7" ht="12.75" customHeight="1">
      <c r="A7" s="92">
        <v>41961.0</v>
      </c>
      <c r="B7" s="64" t="s">
        <v>45</v>
      </c>
      <c r="C7" s="88">
        <v>1.0</v>
      </c>
      <c r="D7" s="65">
        <v>-23.42</v>
      </c>
      <c r="E7" s="128">
        <v>-289000.0</v>
      </c>
      <c r="F7" s="127">
        <v>12206.99</v>
      </c>
      <c r="G7" s="23"/>
      <c r="H7" s="23"/>
      <c r="I7" s="89"/>
    </row>
    <row r="8" ht="12.75" customHeight="1">
      <c r="A8" s="129">
        <v>41971.0</v>
      </c>
      <c r="B8" s="116" t="s">
        <v>21</v>
      </c>
      <c r="C8" s="117">
        <v>3.0</v>
      </c>
      <c r="D8" s="52">
        <v>-1533.03</v>
      </c>
      <c r="E8" s="91">
        <v>-1.87E7</v>
      </c>
      <c r="F8" s="127">
        <v>12198.0</v>
      </c>
      <c r="G8" s="23"/>
      <c r="H8" s="23"/>
      <c r="I8" s="89"/>
    </row>
    <row r="9" ht="12.75" customHeight="1">
      <c r="A9" s="36"/>
      <c r="B9" s="64"/>
      <c r="C9" s="88"/>
      <c r="D9" s="65"/>
      <c r="E9" s="66"/>
      <c r="F9" s="126"/>
      <c r="G9" s="23"/>
      <c r="H9" s="23"/>
      <c r="I9" s="89"/>
    </row>
    <row r="10" ht="12.75" customHeight="1">
      <c r="A10" s="36"/>
      <c r="B10" s="64"/>
      <c r="C10" s="88"/>
      <c r="D10" s="65"/>
      <c r="E10" s="91"/>
      <c r="F10" s="126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Rp365,359,687</v>
      </c>
      <c r="F16" s="94"/>
      <c r="G16" s="7"/>
      <c r="H16" s="23"/>
      <c r="I16" s="34"/>
    </row>
    <row r="17" ht="12.75" customHeight="1">
      <c r="A17" s="98">
        <v>41974.0</v>
      </c>
      <c r="B17" s="120" t="s">
        <v>40</v>
      </c>
      <c r="C17" s="71"/>
      <c r="D17" s="101">
        <v>17826.04</v>
      </c>
      <c r="E17" s="102"/>
      <c r="F17" s="94"/>
      <c r="G17" s="7"/>
      <c r="H17" s="23"/>
      <c r="I17" s="34"/>
    </row>
    <row r="18" ht="12.75" customHeight="1">
      <c r="A18" s="36"/>
      <c r="B18" s="120"/>
      <c r="C18" s="8"/>
      <c r="D18" s="121"/>
      <c r="E18" s="70"/>
      <c r="F18" s="94"/>
      <c r="G18" s="7"/>
      <c r="H18" s="7"/>
      <c r="I18" s="7"/>
    </row>
    <row r="19" ht="12.75" customHeight="1">
      <c r="A19" s="131"/>
      <c r="B19" s="103"/>
      <c r="C19" s="104"/>
      <c r="D19" s="132"/>
      <c r="E19" s="70"/>
      <c r="F19" s="94"/>
      <c r="G19" s="7"/>
      <c r="H19" s="7"/>
      <c r="I19" s="7"/>
    </row>
    <row r="20" ht="12.75" customHeight="1">
      <c r="A20" s="28"/>
      <c r="B20" s="28" t="s">
        <v>26</v>
      </c>
      <c r="C20" s="78"/>
      <c r="D20" s="106"/>
      <c r="E20" s="82"/>
      <c r="F20" s="94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46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66</v>
      </c>
      <c r="C3" s="94"/>
      <c r="D3" s="113">
        <v>29635.0</v>
      </c>
      <c r="E3" s="97">
        <v>3.65389687E8</v>
      </c>
      <c r="F3" s="127">
        <v>12369.0</v>
      </c>
      <c r="G3" s="7"/>
      <c r="H3" s="7"/>
      <c r="I3" s="7"/>
    </row>
    <row r="4" ht="12.75" customHeight="1">
      <c r="A4" s="36"/>
      <c r="B4" s="57"/>
      <c r="C4" s="10"/>
      <c r="D4" s="84"/>
      <c r="E4" s="125"/>
      <c r="F4" s="126"/>
      <c r="G4" s="114"/>
      <c r="H4" s="7"/>
      <c r="I4" s="86"/>
    </row>
    <row r="5" ht="12.75" customHeight="1">
      <c r="A5" s="36">
        <v>41983.0</v>
      </c>
      <c r="B5" s="64" t="s">
        <v>73</v>
      </c>
      <c r="C5" s="10"/>
      <c r="D5" s="84"/>
      <c r="E5" s="91">
        <v>-122500.0</v>
      </c>
      <c r="F5" s="127">
        <v>12369.0</v>
      </c>
      <c r="G5" s="114"/>
      <c r="H5" s="7"/>
      <c r="I5" s="86"/>
    </row>
    <row r="6" ht="12.75" customHeight="1">
      <c r="A6" s="36">
        <v>41985.0</v>
      </c>
      <c r="B6" s="108" t="s">
        <v>74</v>
      </c>
      <c r="C6" s="20"/>
      <c r="D6" s="65"/>
      <c r="E6" s="133">
        <v>500000.0</v>
      </c>
      <c r="F6" s="127">
        <v>12436.0</v>
      </c>
      <c r="G6" s="23"/>
      <c r="H6" s="7"/>
      <c r="I6" s="34"/>
    </row>
    <row r="7" ht="12.75" customHeight="1">
      <c r="A7" s="92">
        <v>41991.0</v>
      </c>
      <c r="B7" s="64" t="s">
        <v>59</v>
      </c>
      <c r="C7" s="88"/>
      <c r="D7" s="65"/>
      <c r="E7" s="128">
        <v>-500000.0</v>
      </c>
      <c r="F7" s="127">
        <v>12588.65</v>
      </c>
      <c r="G7" s="23"/>
      <c r="H7" s="23"/>
      <c r="I7" s="89"/>
    </row>
    <row r="8" ht="12.75" customHeight="1">
      <c r="A8" s="129">
        <v>41992.0</v>
      </c>
      <c r="B8" s="116" t="s">
        <v>45</v>
      </c>
      <c r="C8" s="117"/>
      <c r="D8" s="52"/>
      <c r="E8" s="91">
        <v>-289000.0</v>
      </c>
      <c r="F8" s="127">
        <v>12512.95</v>
      </c>
      <c r="G8" s="23"/>
      <c r="H8" s="23"/>
      <c r="I8" s="89"/>
    </row>
    <row r="9" ht="12.75" customHeight="1">
      <c r="A9" s="36">
        <v>41994.0</v>
      </c>
      <c r="B9" s="64" t="s">
        <v>75</v>
      </c>
      <c r="C9" s="88"/>
      <c r="D9" s="65"/>
      <c r="E9" s="66">
        <v>-200000.0</v>
      </c>
      <c r="F9" s="127">
        <v>12408.0</v>
      </c>
      <c r="G9" s="23"/>
      <c r="H9" s="23"/>
      <c r="I9" s="89"/>
    </row>
    <row r="10" ht="12.75" customHeight="1">
      <c r="A10" s="36">
        <v>42004.0</v>
      </c>
      <c r="B10" s="64" t="s">
        <v>21</v>
      </c>
      <c r="C10" s="88"/>
      <c r="D10" s="65"/>
      <c r="E10" s="91">
        <v>-1.8235E7</v>
      </c>
      <c r="F10" s="127">
        <v>12435.0</v>
      </c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Rp346,543,187</v>
      </c>
      <c r="F16" s="94"/>
      <c r="G16" s="7"/>
      <c r="H16" s="23"/>
      <c r="I16" s="34"/>
    </row>
    <row r="17" ht="12.75" customHeight="1">
      <c r="A17" s="98">
        <v>42004.0</v>
      </c>
      <c r="B17" s="120" t="s">
        <v>61</v>
      </c>
      <c r="C17" s="71"/>
      <c r="D17" s="101" t="s">
        <v>76</v>
      </c>
      <c r="E17" s="102"/>
      <c r="F17" s="94"/>
      <c r="G17" s="7"/>
      <c r="H17" s="23"/>
      <c r="I17" s="34"/>
    </row>
    <row r="18" ht="12.75" customHeight="1">
      <c r="A18" s="36">
        <v>41974.0</v>
      </c>
      <c r="B18" s="120" t="s">
        <v>77</v>
      </c>
      <c r="C18" s="8"/>
      <c r="D18" s="121">
        <v>-200.0</v>
      </c>
      <c r="E18" s="70"/>
      <c r="F18" s="94"/>
      <c r="G18" s="7"/>
      <c r="H18" s="7"/>
      <c r="I18" s="7"/>
    </row>
    <row r="19" ht="12.75" customHeight="1">
      <c r="A19" s="131"/>
      <c r="B19" s="103"/>
      <c r="C19" s="104"/>
      <c r="D19" s="132"/>
      <c r="E19" s="70"/>
      <c r="F19" s="94"/>
      <c r="G19" s="7"/>
      <c r="H19" s="7"/>
      <c r="I19" s="7"/>
    </row>
    <row r="20" ht="12.75" customHeight="1">
      <c r="A20" s="28"/>
      <c r="B20" s="28" t="s">
        <v>26</v>
      </c>
      <c r="C20" s="78"/>
      <c r="D20" s="106"/>
      <c r="E20" s="82"/>
      <c r="F20" s="94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46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</sheetData>
  <drawing r:id="rId1"/>
</worksheet>
</file>